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partamento\Google Drive\CETI\Planeación y Evalucación\Estadística Institucional\Numeralia CETI\Ago-Dic 2016\"/>
    </mc:Choice>
  </mc:AlternateContent>
  <bookViews>
    <workbookView xWindow="0" yWindow="0" windowWidth="24000" windowHeight="9735"/>
  </bookViews>
  <sheets>
    <sheet name="Numeralia CETI (2)" sheetId="2" r:id="rId1"/>
    <sheet name="Numeralia CETI" sheetId="1" r:id="rId2"/>
  </sheets>
  <definedNames>
    <definedName name="_xlnm.Print_Area" localSheetId="0">'Numeralia CETI (2)'!$A$1:$O$363</definedName>
    <definedName name="_xlnm.Print_Titles" localSheetId="1">'Numeralia CETI'!$1:$30</definedName>
    <definedName name="_xlnm.Print_Titles" localSheetId="0">'Numeralia CETI (2)'!$1:$5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8" i="2" l="1"/>
  <c r="B357" i="2"/>
  <c r="B356" i="2"/>
  <c r="B355" i="2"/>
  <c r="B354" i="2"/>
  <c r="B353" i="2"/>
  <c r="N352" i="2"/>
  <c r="M352" i="2"/>
  <c r="B351" i="2"/>
  <c r="B350" i="2"/>
  <c r="B349" i="2"/>
  <c r="B348" i="2"/>
  <c r="B347" i="2"/>
  <c r="B346" i="2"/>
  <c r="N345" i="2"/>
  <c r="M345" i="2"/>
  <c r="B344" i="2"/>
  <c r="B343" i="2"/>
  <c r="B342" i="2"/>
  <c r="B341" i="2"/>
  <c r="B340" i="2"/>
  <c r="B339" i="2"/>
  <c r="N338" i="2"/>
  <c r="M338" i="2"/>
  <c r="B337" i="2"/>
  <c r="B336" i="2"/>
  <c r="B335" i="2"/>
  <c r="B334" i="2"/>
  <c r="B333" i="2"/>
  <c r="B332" i="2"/>
  <c r="N331" i="2"/>
  <c r="M331" i="2"/>
  <c r="B330" i="2"/>
  <c r="B329" i="2"/>
  <c r="B328" i="2"/>
  <c r="B327" i="2"/>
  <c r="B326" i="2"/>
  <c r="B325" i="2"/>
  <c r="N324" i="2"/>
  <c r="N323" i="2" s="1"/>
  <c r="M324" i="2"/>
  <c r="B317" i="2"/>
  <c r="B316" i="2"/>
  <c r="B315" i="2"/>
  <c r="N314" i="2"/>
  <c r="M314" i="2"/>
  <c r="B313" i="2"/>
  <c r="B312" i="2"/>
  <c r="B311" i="2"/>
  <c r="O310" i="2"/>
  <c r="N310" i="2"/>
  <c r="M310" i="2"/>
  <c r="B305" i="2"/>
  <c r="B304" i="2"/>
  <c r="B303" i="2"/>
  <c r="B302" i="2"/>
  <c r="B301" i="2"/>
  <c r="B300" i="2"/>
  <c r="N299" i="2"/>
  <c r="M299" i="2"/>
  <c r="B296" i="2"/>
  <c r="B295" i="2"/>
  <c r="B294" i="2"/>
  <c r="B293" i="2"/>
  <c r="B292" i="2"/>
  <c r="N291" i="2"/>
  <c r="M291" i="2"/>
  <c r="B290" i="2"/>
  <c r="B289" i="2"/>
  <c r="B288" i="2"/>
  <c r="B287" i="2"/>
  <c r="B286" i="2"/>
  <c r="B285" i="2"/>
  <c r="N284" i="2"/>
  <c r="M284" i="2"/>
  <c r="B283" i="2"/>
  <c r="B282" i="2"/>
  <c r="B281" i="2"/>
  <c r="B280" i="2"/>
  <c r="B279" i="2"/>
  <c r="N278" i="2"/>
  <c r="M278" i="2"/>
  <c r="N273" i="2"/>
  <c r="M273" i="2"/>
  <c r="B272" i="2"/>
  <c r="N271" i="2"/>
  <c r="M271" i="2"/>
  <c r="B270" i="2"/>
  <c r="B269" i="2"/>
  <c r="N268" i="2"/>
  <c r="M268" i="2"/>
  <c r="N267" i="2"/>
  <c r="M267" i="2"/>
  <c r="M266" i="2"/>
  <c r="B266" i="2" s="1"/>
  <c r="N265" i="2"/>
  <c r="M265" i="2"/>
  <c r="B264" i="2"/>
  <c r="B263" i="2"/>
  <c r="N262" i="2"/>
  <c r="M262" i="2"/>
  <c r="N261" i="2"/>
  <c r="M261" i="2"/>
  <c r="N260" i="2"/>
  <c r="M260" i="2"/>
  <c r="B231" i="2"/>
  <c r="B226" i="2"/>
  <c r="B222" i="2"/>
  <c r="B212" i="2"/>
  <c r="B208" i="2"/>
  <c r="B203" i="2"/>
  <c r="B199" i="2"/>
  <c r="B195" i="2"/>
  <c r="B190" i="2"/>
  <c r="B186" i="2"/>
  <c r="B182" i="2"/>
  <c r="B178" i="2"/>
  <c r="B174" i="2"/>
  <c r="B170" i="2"/>
  <c r="B166" i="2"/>
  <c r="B162" i="2"/>
  <c r="B158" i="2"/>
  <c r="B156" i="2"/>
  <c r="B155" i="2"/>
  <c r="B154" i="2"/>
  <c r="B153" i="2"/>
  <c r="N152" i="2"/>
  <c r="M152" i="2"/>
  <c r="B148" i="2"/>
  <c r="B147" i="2"/>
  <c r="B146" i="2"/>
  <c r="B145" i="2"/>
  <c r="B144" i="2"/>
  <c r="B143" i="2"/>
  <c r="N142" i="2"/>
  <c r="M142" i="2"/>
  <c r="B141" i="2"/>
  <c r="B140" i="2"/>
  <c r="B139" i="2"/>
  <c r="B138" i="2"/>
  <c r="B137" i="2"/>
  <c r="B136" i="2"/>
  <c r="B135" i="2"/>
  <c r="B134" i="2"/>
  <c r="N133" i="2"/>
  <c r="M133" i="2"/>
  <c r="B131" i="2"/>
  <c r="B130" i="2" s="1"/>
  <c r="N130" i="2"/>
  <c r="M130" i="2"/>
  <c r="B129" i="2"/>
  <c r="B128" i="2"/>
  <c r="B127" i="2"/>
  <c r="B126" i="2"/>
  <c r="B125" i="2"/>
  <c r="N124" i="2"/>
  <c r="M124" i="2"/>
  <c r="B117" i="2"/>
  <c r="B116" i="2"/>
  <c r="N115" i="2"/>
  <c r="N114" i="2" s="1"/>
  <c r="M115" i="2"/>
  <c r="M114" i="2" s="1"/>
  <c r="B111" i="2"/>
  <c r="B110" i="2"/>
  <c r="N109" i="2"/>
  <c r="M109" i="2"/>
  <c r="B108" i="2"/>
  <c r="B107" i="2"/>
  <c r="B106" i="2"/>
  <c r="B105" i="2"/>
  <c r="B104" i="2"/>
  <c r="B103" i="2"/>
  <c r="N102" i="2"/>
  <c r="M102" i="2"/>
  <c r="B101" i="2"/>
  <c r="B100" i="2"/>
  <c r="B99" i="2"/>
  <c r="B98" i="2"/>
  <c r="B97" i="2"/>
  <c r="B96" i="2"/>
  <c r="B95" i="2"/>
  <c r="B94" i="2"/>
  <c r="N93" i="2"/>
  <c r="M93" i="2"/>
  <c r="B91" i="2"/>
  <c r="B90" i="2"/>
  <c r="N89" i="2"/>
  <c r="M89" i="2"/>
  <c r="B88" i="2"/>
  <c r="B87" i="2"/>
  <c r="B86" i="2"/>
  <c r="B85" i="2"/>
  <c r="N84" i="2"/>
  <c r="M84" i="2"/>
  <c r="B73" i="2"/>
  <c r="B71" i="2"/>
  <c r="B70" i="2"/>
  <c r="N69" i="2"/>
  <c r="M69" i="2"/>
  <c r="B68" i="2"/>
  <c r="B67" i="2"/>
  <c r="B66" i="2"/>
  <c r="B65" i="2"/>
  <c r="B64" i="2"/>
  <c r="B63" i="2"/>
  <c r="B62" i="2"/>
  <c r="N61" i="2"/>
  <c r="M61" i="2"/>
  <c r="B59" i="2"/>
  <c r="B58" i="2"/>
  <c r="B57" i="2"/>
  <c r="B56" i="2"/>
  <c r="B55" i="2"/>
  <c r="B54" i="2"/>
  <c r="B53" i="2"/>
  <c r="B52" i="2"/>
  <c r="B51" i="2"/>
  <c r="B50" i="2"/>
  <c r="B49" i="2"/>
  <c r="N48" i="2"/>
  <c r="M48" i="2"/>
  <c r="B46" i="2"/>
  <c r="B45" i="2"/>
  <c r="N44" i="2"/>
  <c r="M44" i="2"/>
  <c r="B43" i="2"/>
  <c r="B42" i="2"/>
  <c r="B41" i="2"/>
  <c r="B40" i="2"/>
  <c r="B39" i="2"/>
  <c r="N38" i="2"/>
  <c r="M38" i="2"/>
  <c r="B30" i="2"/>
  <c r="B236" i="1"/>
  <c r="B231" i="1"/>
  <c r="B227" i="1"/>
  <c r="B217" i="1"/>
  <c r="B213" i="1"/>
  <c r="B208" i="1"/>
  <c r="B204" i="1"/>
  <c r="B200" i="1"/>
  <c r="B195" i="1"/>
  <c r="B191" i="1"/>
  <c r="B187" i="1"/>
  <c r="B183" i="1"/>
  <c r="B179" i="1"/>
  <c r="B175" i="1"/>
  <c r="B171" i="1"/>
  <c r="B167" i="1"/>
  <c r="B163" i="1"/>
  <c r="N277" i="2" l="1"/>
  <c r="N132" i="2"/>
  <c r="B314" i="2"/>
  <c r="M83" i="2"/>
  <c r="M92" i="2"/>
  <c r="M277" i="2"/>
  <c r="B278" i="2"/>
  <c r="B262" i="2"/>
  <c r="B267" i="2"/>
  <c r="B284" i="2"/>
  <c r="B352" i="2"/>
  <c r="M37" i="2"/>
  <c r="N123" i="2"/>
  <c r="M259" i="2"/>
  <c r="M257" i="2" s="1"/>
  <c r="B271" i="2"/>
  <c r="N92" i="2"/>
  <c r="B124" i="2"/>
  <c r="M132" i="2"/>
  <c r="B261" i="2"/>
  <c r="B310" i="2"/>
  <c r="B61" i="2"/>
  <c r="B250" i="2" s="1"/>
  <c r="B249" i="2" s="1"/>
  <c r="B102" i="2"/>
  <c r="B109" i="2"/>
  <c r="M123" i="2"/>
  <c r="B331" i="2"/>
  <c r="M47" i="2"/>
  <c r="B115" i="2"/>
  <c r="N259" i="2"/>
  <c r="N257" i="2" s="1"/>
  <c r="B123" i="2"/>
  <c r="B38" i="2"/>
  <c r="B240" i="2" s="1"/>
  <c r="B48" i="2"/>
  <c r="B247" i="2" s="1"/>
  <c r="N83" i="2"/>
  <c r="N82" i="2" s="1"/>
  <c r="B84" i="2"/>
  <c r="B93" i="2"/>
  <c r="B133" i="2"/>
  <c r="B142" i="2"/>
  <c r="B265" i="2"/>
  <c r="B273" i="2"/>
  <c r="B114" i="2"/>
  <c r="B299" i="2"/>
  <c r="B338" i="2"/>
  <c r="B345" i="2"/>
  <c r="N37" i="2"/>
  <c r="B44" i="2"/>
  <c r="B243" i="2" s="1"/>
  <c r="B242" i="2" s="1"/>
  <c r="N47" i="2"/>
  <c r="B69" i="2"/>
  <c r="B253" i="2" s="1"/>
  <c r="B252" i="2" s="1"/>
  <c r="B89" i="2"/>
  <c r="B152" i="2"/>
  <c r="B260" i="2"/>
  <c r="B268" i="2"/>
  <c r="B291" i="2"/>
  <c r="M323" i="2"/>
  <c r="B324" i="2"/>
  <c r="B309" i="2" l="1"/>
  <c r="B259" i="2"/>
  <c r="B257" i="2" s="1"/>
  <c r="N122" i="2"/>
  <c r="M82" i="2"/>
  <c r="B37" i="2"/>
  <c r="B277" i="2"/>
  <c r="B83" i="2"/>
  <c r="M36" i="2"/>
  <c r="B92" i="2"/>
  <c r="B323" i="2"/>
  <c r="M122" i="2"/>
  <c r="B132" i="2"/>
  <c r="B122" i="2" s="1"/>
  <c r="B47" i="2"/>
  <c r="B36" i="2" s="1"/>
  <c r="N36" i="2"/>
  <c r="B246" i="2"/>
  <c r="B245" i="2"/>
  <c r="B238" i="2"/>
  <c r="B239" i="2"/>
  <c r="B82" i="2" l="1"/>
  <c r="B258" i="2"/>
  <c r="N278" i="1" l="1"/>
  <c r="M278" i="1"/>
  <c r="N276" i="1"/>
  <c r="M276" i="1"/>
  <c r="N273" i="1"/>
  <c r="M273" i="1"/>
  <c r="N272" i="1"/>
  <c r="M272" i="1"/>
  <c r="M271" i="1"/>
  <c r="N270" i="1"/>
  <c r="M270" i="1"/>
  <c r="N266" i="1"/>
  <c r="M266" i="1"/>
  <c r="N265" i="1"/>
  <c r="M265" i="1"/>
  <c r="B275" i="1" l="1"/>
  <c r="B274" i="1" l="1"/>
  <c r="B272" i="1"/>
  <c r="B271" i="1"/>
  <c r="B134" i="1" l="1"/>
  <c r="B133" i="1"/>
  <c r="B132" i="1"/>
  <c r="B131" i="1"/>
  <c r="B130" i="1"/>
  <c r="B129" i="1" l="1"/>
  <c r="M93" i="1"/>
  <c r="N93" i="1"/>
  <c r="B268" i="1" l="1"/>
  <c r="B269" i="1"/>
  <c r="N138" i="1" l="1"/>
  <c r="M138" i="1"/>
  <c r="B146" i="1"/>
  <c r="B145" i="1"/>
  <c r="B144" i="1"/>
  <c r="B143" i="1"/>
  <c r="B142" i="1"/>
  <c r="B141" i="1"/>
  <c r="B140" i="1"/>
  <c r="B139" i="1"/>
  <c r="M147" i="1"/>
  <c r="N147" i="1"/>
  <c r="B138" i="1" l="1"/>
  <c r="B278" i="1"/>
  <c r="B277" i="1"/>
  <c r="B276" i="1"/>
  <c r="B273" i="1"/>
  <c r="B270" i="1"/>
  <c r="N267" i="1" l="1"/>
  <c r="M267" i="1"/>
  <c r="B267" i="1" l="1"/>
  <c r="N41" i="1"/>
  <c r="M41" i="1"/>
  <c r="N47" i="1"/>
  <c r="M47" i="1"/>
  <c r="B122" i="1"/>
  <c r="B121" i="1"/>
  <c r="N120" i="1"/>
  <c r="N119" i="1" s="1"/>
  <c r="M120" i="1"/>
  <c r="M119" i="1" s="1"/>
  <c r="B119" i="1" l="1"/>
  <c r="B120" i="1"/>
  <c r="B49" i="1" l="1"/>
  <c r="B48" i="1"/>
  <c r="B47" i="1" l="1"/>
  <c r="B248" i="1" s="1"/>
  <c r="B360" i="1"/>
  <c r="B361" i="1"/>
  <c r="B362" i="1"/>
  <c r="B363" i="1"/>
  <c r="B364" i="1"/>
  <c r="B353" i="1"/>
  <c r="B354" i="1"/>
  <c r="B355" i="1"/>
  <c r="B356" i="1"/>
  <c r="B357" i="1"/>
  <c r="B346" i="1"/>
  <c r="B347" i="1"/>
  <c r="B348" i="1"/>
  <c r="B349" i="1"/>
  <c r="B350" i="1"/>
  <c r="B339" i="1"/>
  <c r="B340" i="1"/>
  <c r="B341" i="1"/>
  <c r="B342" i="1"/>
  <c r="B343" i="1"/>
  <c r="B338" i="1"/>
  <c r="N358" i="1"/>
  <c r="M358" i="1"/>
  <c r="N351" i="1"/>
  <c r="M351" i="1"/>
  <c r="N344" i="1"/>
  <c r="M344" i="1"/>
  <c r="N337" i="1"/>
  <c r="M337" i="1"/>
  <c r="N330" i="1"/>
  <c r="M330" i="1"/>
  <c r="B322" i="1"/>
  <c r="B323" i="1"/>
  <c r="B321" i="1"/>
  <c r="B317" i="1"/>
  <c r="B318" i="1"/>
  <c r="B319" i="1"/>
  <c r="B160" i="1"/>
  <c r="M157" i="1"/>
  <c r="N157" i="1"/>
  <c r="B161" i="1"/>
  <c r="B159" i="1"/>
  <c r="B158" i="1"/>
  <c r="N329" i="1" l="1"/>
  <c r="M329" i="1"/>
  <c r="N129" i="1"/>
  <c r="M129" i="1"/>
  <c r="N320" i="1"/>
  <c r="M320" i="1"/>
  <c r="B320" i="1"/>
  <c r="B316" i="1"/>
  <c r="O316" i="1"/>
  <c r="N316" i="1"/>
  <c r="M316" i="1"/>
  <c r="B335" i="1"/>
  <c r="B315" i="1" l="1"/>
  <c r="B312" i="1"/>
  <c r="B311" i="1"/>
  <c r="B309" i="1"/>
  <c r="B307" i="1"/>
  <c r="B288" i="1"/>
  <c r="B287" i="1"/>
  <c r="B285" i="1"/>
  <c r="B284" i="1"/>
  <c r="B295" i="1"/>
  <c r="B294" i="1"/>
  <c r="B292" i="1"/>
  <c r="B291" i="1"/>
  <c r="B290" i="1"/>
  <c r="B301" i="1"/>
  <c r="B300" i="1"/>
  <c r="B299" i="1"/>
  <c r="B298" i="1"/>
  <c r="B297" i="1"/>
  <c r="B265" i="1"/>
  <c r="B266" i="1"/>
  <c r="M88" i="1"/>
  <c r="N88" i="1"/>
  <c r="N97" i="1"/>
  <c r="M97" i="1"/>
  <c r="B112" i="1"/>
  <c r="B111" i="1"/>
  <c r="B110" i="1"/>
  <c r="B109" i="1"/>
  <c r="B108" i="1"/>
  <c r="B107" i="1"/>
  <c r="N106" i="1"/>
  <c r="M106" i="1"/>
  <c r="N113" i="1"/>
  <c r="M113" i="1"/>
  <c r="B115" i="1"/>
  <c r="B114" i="1"/>
  <c r="N135" i="1"/>
  <c r="M135" i="1"/>
  <c r="M128" i="1" s="1"/>
  <c r="B264" i="1" l="1"/>
  <c r="B262" i="1" s="1"/>
  <c r="B106" i="1"/>
  <c r="N137" i="1"/>
  <c r="M137" i="1"/>
  <c r="M127" i="1" s="1"/>
  <c r="N128" i="1"/>
  <c r="B113" i="1"/>
  <c r="N96" i="1"/>
  <c r="M96" i="1"/>
  <c r="B296" i="1"/>
  <c r="B157" i="1"/>
  <c r="N127" i="1" l="1"/>
  <c r="B95" i="1" l="1"/>
  <c r="B153" i="1"/>
  <c r="B152" i="1"/>
  <c r="B151" i="1"/>
  <c r="B150" i="1"/>
  <c r="B149" i="1"/>
  <c r="B148" i="1"/>
  <c r="B136" i="1"/>
  <c r="B135" i="1" s="1"/>
  <c r="B128" i="1" s="1"/>
  <c r="B147" i="1" l="1"/>
  <c r="B332" i="1"/>
  <c r="B333" i="1"/>
  <c r="B334" i="1"/>
  <c r="B336" i="1"/>
  <c r="B331" i="1"/>
  <c r="B337" i="1"/>
  <c r="B345" i="1"/>
  <c r="B352" i="1"/>
  <c r="B359" i="1"/>
  <c r="B358" i="1" s="1"/>
  <c r="B330" i="1" l="1"/>
  <c r="B351" i="1"/>
  <c r="B344" i="1"/>
  <c r="B137" i="1"/>
  <c r="B127" i="1" s="1"/>
  <c r="M51" i="1"/>
  <c r="N51" i="1"/>
  <c r="M63" i="1"/>
  <c r="N63" i="1"/>
  <c r="M71" i="1"/>
  <c r="N71" i="1"/>
  <c r="M264" i="1"/>
  <c r="M262" i="1" s="1"/>
  <c r="N264" i="1"/>
  <c r="N262" i="1" s="1"/>
  <c r="M283" i="1"/>
  <c r="N283" i="1"/>
  <c r="M289" i="1"/>
  <c r="N289" i="1"/>
  <c r="M296" i="1"/>
  <c r="N296" i="1"/>
  <c r="M306" i="1"/>
  <c r="N306" i="1"/>
  <c r="N282" i="1" l="1"/>
  <c r="N87" i="1"/>
  <c r="M282" i="1"/>
  <c r="M87" i="1"/>
  <c r="N50" i="1"/>
  <c r="M50" i="1"/>
  <c r="M40" i="1"/>
  <c r="N40" i="1"/>
  <c r="M86" i="1" l="1"/>
  <c r="N86" i="1"/>
  <c r="N39" i="1"/>
  <c r="M39" i="1"/>
  <c r="B308" i="1" l="1"/>
  <c r="B310" i="1"/>
  <c r="B293" i="1"/>
  <c r="B289" i="1" s="1"/>
  <c r="B286" i="1"/>
  <c r="B283" i="1" s="1"/>
  <c r="B329" i="1" l="1"/>
  <c r="B282" i="1"/>
  <c r="B306" i="1"/>
  <c r="B75" i="1"/>
  <c r="B105" i="1"/>
  <c r="B104" i="1"/>
  <c r="B103" i="1"/>
  <c r="B102" i="1"/>
  <c r="B101" i="1"/>
  <c r="B100" i="1"/>
  <c r="B99" i="1"/>
  <c r="B98" i="1"/>
  <c r="B94" i="1"/>
  <c r="B93" i="1" s="1"/>
  <c r="B92" i="1"/>
  <c r="B91" i="1"/>
  <c r="B90" i="1"/>
  <c r="B89" i="1"/>
  <c r="B73" i="1"/>
  <c r="B72" i="1"/>
  <c r="B247" i="1"/>
  <c r="B43" i="1"/>
  <c r="B44" i="1"/>
  <c r="B45" i="1"/>
  <c r="B46" i="1"/>
  <c r="B42" i="1"/>
  <c r="B33" i="1"/>
  <c r="B65" i="1"/>
  <c r="B66" i="1"/>
  <c r="B67" i="1"/>
  <c r="B68" i="1"/>
  <c r="B69" i="1"/>
  <c r="B70" i="1"/>
  <c r="B64" i="1"/>
  <c r="B53" i="1"/>
  <c r="B54" i="1"/>
  <c r="B55" i="1"/>
  <c r="B56" i="1"/>
  <c r="B57" i="1"/>
  <c r="B58" i="1"/>
  <c r="B59" i="1"/>
  <c r="B60" i="1"/>
  <c r="B61" i="1"/>
  <c r="B62" i="1"/>
  <c r="B52" i="1"/>
  <c r="B41" i="1" l="1"/>
  <c r="B245" i="1" s="1"/>
  <c r="B97" i="1"/>
  <c r="B96" i="1" s="1"/>
  <c r="B88" i="1"/>
  <c r="B87" i="1" s="1"/>
  <c r="B63" i="1"/>
  <c r="B71" i="1"/>
  <c r="B51" i="1"/>
  <c r="B252" i="1" s="1"/>
  <c r="B258" i="1" l="1"/>
  <c r="B257" i="1" s="1"/>
  <c r="B255" i="1"/>
  <c r="B251" i="1"/>
  <c r="B86" i="1"/>
  <c r="B50" i="1"/>
  <c r="B40" i="1"/>
  <c r="B250" i="1" l="1"/>
  <c r="B254" i="1"/>
  <c r="B39" i="1"/>
  <c r="B263" i="1" s="1"/>
  <c r="B243" i="1"/>
  <c r="B244" i="1"/>
</calcChain>
</file>

<file path=xl/sharedStrings.xml><?xml version="1.0" encoding="utf-8"?>
<sst xmlns="http://schemas.openxmlformats.org/spreadsheetml/2006/main" count="701" uniqueCount="198">
  <si>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</si>
  <si>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</si>
  <si>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</si>
  <si>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</si>
  <si>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</si>
  <si>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</si>
  <si>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</si>
  <si>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</si>
  <si>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</si>
  <si>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</si>
  <si>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</si>
  <si>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</si>
  <si>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</si>
  <si>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</si>
  <si>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</si>
  <si>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</si>
  <si>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</si>
  <si>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</si>
  <si>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</si>
  <si>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Electrónica</t>
  </si>
  <si>
    <t>Ingeniería Mecatrónica</t>
  </si>
  <si>
    <t>Plantel Tonalá</t>
  </si>
  <si>
    <t>Alumnos en Educación Media Superior</t>
  </si>
  <si>
    <t>Tecnólogo en Informática y Computación</t>
  </si>
  <si>
    <t>Tecnólogo en Desarrollo de Software</t>
  </si>
  <si>
    <t>Tecnólogo en Control Automático e Instrumentación</t>
  </si>
  <si>
    <t>Tecnólogo en Construcción</t>
  </si>
  <si>
    <t>Tecnólogo en Electrónica y Comunicaciones</t>
  </si>
  <si>
    <t xml:space="preserve">Tecnólogo en Electrotecnia </t>
  </si>
  <si>
    <t>Tecnólogo en Electromecánica</t>
  </si>
  <si>
    <t>Tecnólogo en Máquinas-Herramienta</t>
  </si>
  <si>
    <t>Tecnólogo en Mecánica Automotriz</t>
  </si>
  <si>
    <t>Tecnólogo en Manufactura de Plásticos</t>
  </si>
  <si>
    <t>Tecnólogo Químico en Fármacos</t>
  </si>
  <si>
    <t>Tecnólogo Informática y Computación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</si>
  <si>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</si>
  <si>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</si>
  <si>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</si>
  <si>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</si>
  <si>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</si>
  <si>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>Tecnólogo en Calidad Total y Productividad</t>
  </si>
  <si>
    <t xml:space="preserve">Sistema Nacional de Bachillerato </t>
  </si>
  <si>
    <t>2 de 3</t>
  </si>
  <si>
    <t>CETI Plantel Colomos</t>
  </si>
  <si>
    <t>CETI Plantel Tonalá</t>
  </si>
  <si>
    <t>Calidad de los programas educativos</t>
  </si>
  <si>
    <t>Porcentaje</t>
  </si>
  <si>
    <t xml:space="preserve">Matrícula </t>
  </si>
  <si>
    <t>Admisión</t>
  </si>
  <si>
    <t>Total de admitidos al Centro de Enseñanza Técnica Industrial</t>
  </si>
  <si>
    <t>Admitidos en Educación Superior</t>
  </si>
  <si>
    <t>Ingeniería en Desarrollo de Software</t>
  </si>
  <si>
    <t>Ingeniería en Diseño Electrónico y Sistemas Inteligentes</t>
  </si>
  <si>
    <t xml:space="preserve">Ingeniería Industrial </t>
  </si>
  <si>
    <t>Ingeniería  Mecatrónica</t>
  </si>
  <si>
    <t>Admitidos en Educación Media Superior</t>
  </si>
  <si>
    <t xml:space="preserve">Tecnólogo en Control Automático e Instrumentación </t>
  </si>
  <si>
    <t xml:space="preserve">Tecnólogo en Construcción </t>
  </si>
  <si>
    <t>Plantel  Tonalá</t>
  </si>
  <si>
    <t>Investigación</t>
  </si>
  <si>
    <t xml:space="preserve">Total de Investigadores </t>
  </si>
  <si>
    <t xml:space="preserve">Publicaciones en revistas indexadas </t>
  </si>
  <si>
    <t>Colomos</t>
  </si>
  <si>
    <t>Tonalá</t>
  </si>
  <si>
    <t>Río Santiago</t>
  </si>
  <si>
    <t>Talleres</t>
  </si>
  <si>
    <t>Laboratorios</t>
  </si>
  <si>
    <t>Áreas deportivas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</si>
  <si>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</si>
  <si>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</si>
  <si>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</si>
  <si>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</si>
  <si>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</si>
  <si>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</si>
  <si>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</si>
  <si>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 xml:space="preserve">Total de becas  </t>
  </si>
  <si>
    <t>Becas Educación Media Superior</t>
  </si>
  <si>
    <t>Becas Educación Superior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</si>
  <si>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</si>
  <si>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</si>
  <si>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</si>
  <si>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</si>
  <si>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</si>
  <si>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</si>
  <si>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</si>
  <si>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</si>
  <si>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Total del área construida plantel Río Santiago (m²) </t>
  </si>
  <si>
    <t xml:space="preserve">Estudiantes por computadora </t>
  </si>
  <si>
    <t>Total del personal del CETI</t>
  </si>
  <si>
    <t>Personal Docente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</si>
  <si>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</si>
  <si>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</si>
  <si>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</si>
  <si>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</si>
  <si>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</si>
  <si>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</si>
  <si>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</si>
  <si>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</si>
  <si>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</si>
  <si>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</si>
  <si>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</si>
  <si>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Administrativos  Educación Media Superior Colomos</t>
  </si>
  <si>
    <t>Administrativos  Educación Superior Colomos</t>
  </si>
  <si>
    <t>Administrativos  Educación Media Superior  Tonalá</t>
  </si>
  <si>
    <t>Administrativos  Educación Superior Tonalá</t>
  </si>
  <si>
    <t>Administrativos  Educación Media Superior Río Santiago</t>
  </si>
  <si>
    <t>Administrativos  Área Central</t>
  </si>
  <si>
    <t>Total de Docentes en el CETI</t>
  </si>
  <si>
    <t>Doctores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</si>
  <si>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</si>
  <si>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</si>
  <si>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</si>
  <si>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</si>
  <si>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</si>
  <si>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</si>
  <si>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</si>
  <si>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</si>
  <si>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</si>
  <si>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</si>
  <si>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</si>
  <si>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</si>
  <si>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</si>
  <si>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Horas docente</t>
  </si>
  <si>
    <t xml:space="preserve">Total de horas asignatura 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</si>
  <si>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</si>
  <si>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</si>
  <si>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</si>
  <si>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</si>
  <si>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</si>
  <si>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</si>
  <si>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</si>
  <si>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</si>
  <si>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</si>
  <si>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</si>
  <si>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</si>
  <si>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</si>
  <si>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</si>
  <si>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</si>
  <si>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</si>
  <si>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</si>
  <si>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 xml:space="preserve">Ingeniería Mecatrónica </t>
  </si>
  <si>
    <t>Egreso</t>
  </si>
  <si>
    <t>Egresados en Educación Superior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</si>
  <si>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</si>
  <si>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</si>
  <si>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</si>
  <si>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</si>
  <si>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</si>
  <si>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</si>
  <si>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</si>
  <si>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Ingeniería  Industrial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</si>
  <si>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</si>
  <si>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</si>
  <si>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</si>
  <si>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Miembros del Sistema Nacional de Investigadores (SIN)</t>
  </si>
  <si>
    <t>Río Santiago Educación Superior</t>
  </si>
  <si>
    <t>Río Santiago Superior</t>
  </si>
  <si>
    <t>Total de área construida m2</t>
  </si>
  <si>
    <t>Total de área m2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</si>
  <si>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</si>
  <si>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</si>
  <si>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</si>
  <si>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</si>
  <si>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</si>
  <si>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 xml:space="preserve">Planteles miembros del SNB en nivel III </t>
  </si>
  <si>
    <r>
      <t>*</t>
    </r>
    <r>
      <rPr>
        <sz val="10"/>
        <color theme="1"/>
        <rFont val="Arial"/>
        <family val="2"/>
      </rPr>
      <t>Programas suceptibles de acreditación</t>
    </r>
  </si>
  <si>
    <t>*Aplicable únicmaente a programas académicos por competencias.</t>
  </si>
  <si>
    <t>Becas Prospera para Educación Media Superior</t>
  </si>
  <si>
    <t>Becas de Servicio Social de Educación Superior</t>
  </si>
  <si>
    <t>Porcentaje total de estudiantes con beca respecto a la matrícula total</t>
  </si>
  <si>
    <t xml:space="preserve">Tonalá  </t>
  </si>
  <si>
    <t>Areas verdes em m2</t>
  </si>
  <si>
    <t>Programas educativos de Educación Superior acreditados por organismos reconocidos en 2016</t>
  </si>
  <si>
    <t>Al mes de junio de 2016 (indicador de corte semestral)</t>
  </si>
  <si>
    <t>Becas del Programa de Voluntarios</t>
  </si>
  <si>
    <t>Al mes de noviembre de 2016</t>
  </si>
  <si>
    <t>Semestre Agosto-Diciembre 2016</t>
  </si>
  <si>
    <t>Semestre Agosto-Diciembre de 2016</t>
  </si>
  <si>
    <t>Número de ejemplares disponibles para consulta</t>
  </si>
  <si>
    <t xml:space="preserve">Biblioteca en Colomos </t>
  </si>
  <si>
    <t>Biblioteca en Tonalá</t>
  </si>
  <si>
    <t>Biblioteca en Río Santiago</t>
  </si>
  <si>
    <t>Becas de Manutención para Educación Superior</t>
  </si>
  <si>
    <t>Beca de PREPARATE H. Ayuntamiento de Guadalajara</t>
  </si>
  <si>
    <t>Becas al Talento Educación Media Superior</t>
  </si>
  <si>
    <t>Beca de Manutención Modalidad Contra el Abandono Escolar CBSEMS</t>
  </si>
  <si>
    <t>Becas de Continuación de Estudios (Ingreso) CBSEMS</t>
  </si>
  <si>
    <t>Becas de Continuación de Estudios (Permanencia) CBSEMS</t>
  </si>
  <si>
    <t>Beca de Prácticas Profesionales CBSEMS</t>
  </si>
  <si>
    <t>Tecnólogo en Químico en Fármacos</t>
  </si>
  <si>
    <t>Número de ejemplares electronicos</t>
  </si>
  <si>
    <t>Sanitarios y mingitorios</t>
  </si>
  <si>
    <t>Biblioteca (total de ejemplares)</t>
  </si>
  <si>
    <t>Salas de usos múltiples</t>
  </si>
  <si>
    <t xml:space="preserve">Infraestructura </t>
  </si>
  <si>
    <t>2 de 3 *Programas educativos de Educación Superior acreditados por CACEI</t>
  </si>
  <si>
    <t>Plazas docentes contratadas en el CETI</t>
  </si>
  <si>
    <t>Composición del CETI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</si>
</sst>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3"/>
      <color rgb="FFFFFFFF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.5"/>
      <color theme="1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162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/>
    </xf>
    <xf numFmtId="1" fontId="10" fillId="0" borderId="1" xfId="0" applyNumberFormat="1" applyFont="1" applyBorder="1" applyAlignment="1">
      <alignment horizontal="right" vertical="center"/>
    </xf>
    <xf numFmtId="0" fontId="10" fillId="6" borderId="1" xfId="0" applyFont="1" applyFill="1" applyBorder="1" applyAlignment="1">
      <alignment horizontal="right" vertical="center" wrapText="1"/>
    </xf>
    <xf numFmtId="0" fontId="10" fillId="6" borderId="4" xfId="0" applyFont="1" applyFill="1" applyBorder="1" applyAlignment="1">
      <alignment vertical="center"/>
    </xf>
    <xf numFmtId="0" fontId="10" fillId="6" borderId="1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right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0" fillId="0" borderId="0" xfId="0" applyFill="1"/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9" fontId="8" fillId="10" borderId="1" xfId="0" applyNumberFormat="1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7" fillId="0" borderId="0" xfId="1"/>
    <xf numFmtId="0" fontId="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164" fontId="14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9" borderId="1" xfId="0" applyNumberFormat="1" applyFont="1" applyFill="1" applyBorder="1" applyAlignment="1">
      <alignment horizontal="righ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9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0" fillId="5" borderId="0" xfId="0" applyFill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right" vertical="center" wrapText="1"/>
    </xf>
    <xf numFmtId="3" fontId="15" fillId="0" borderId="3" xfId="0" applyNumberFormat="1" applyFont="1" applyFill="1" applyBorder="1" applyAlignment="1">
      <alignment horizontal="right" vertical="center" wrapText="1"/>
    </xf>
    <xf numFmtId="3" fontId="15" fillId="0" borderId="4" xfId="0" applyNumberFormat="1" applyFont="1" applyFill="1" applyBorder="1" applyAlignment="1">
      <alignment horizontal="right"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4" fontId="8" fillId="6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5" fillId="0" borderId="2" xfId="0" applyNumberFormat="1" applyFont="1" applyBorder="1" applyAlignment="1">
      <alignment horizontal="right" vertical="center" wrapText="1"/>
    </xf>
    <xf numFmtId="0" fontId="5" fillId="0" borderId="3" xfId="0" applyNumberFormat="1" applyFont="1" applyBorder="1" applyAlignment="1">
      <alignment horizontal="right" vertical="center" wrapText="1"/>
    </xf>
    <xf numFmtId="0" fontId="5" fillId="0" borderId="4" xfId="0" applyNumberFormat="1" applyFont="1" applyBorder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vertical="center" wrapText="1"/>
    </xf>
    <xf numFmtId="0" fontId="5" fillId="10" borderId="3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right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right" vertical="center" wrapText="1"/>
    </xf>
    <xf numFmtId="1" fontId="8" fillId="6" borderId="1" xfId="0" applyNumberFormat="1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right" vertical="center"/>
    </xf>
    <xf numFmtId="0" fontId="8" fillId="6" borderId="2" xfId="0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horizontal="right" vertical="center" wrapText="1"/>
    </xf>
    <xf numFmtId="0" fontId="8" fillId="6" borderId="4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righ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/>
    <xf numFmtId="0" fontId="10" fillId="0" borderId="7" xfId="0" applyFont="1" applyFill="1" applyBorder="1"/>
    <xf numFmtId="0" fontId="10" fillId="0" borderId="8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9" fontId="8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center" wrapText="1"/>
    </xf>
    <xf numFmtId="0" fontId="6" fillId="5" borderId="0" xfId="0" applyFont="1" applyFill="1" applyBorder="1" applyAlignment="1">
      <alignment horizontal="center"/>
    </xf>
    <xf numFmtId="1" fontId="5" fillId="5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right" vertical="center"/>
    </xf>
    <xf numFmtId="0" fontId="5" fillId="5" borderId="0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right" vertical="center"/>
    </xf>
    <xf numFmtId="0" fontId="9" fillId="8" borderId="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5"/>
        </a:solidFill>
      </dgm:spPr>
      <dgm:t>
        <a:bodyPr/>
        <a:lstStyle/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5"/>
        </a:solidFill>
      </dgm:spPr>
      <dgm:t>
        <a:bodyPr/>
        <a:lstStyle/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4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  <dgm:t>
        <a:bodyPr/>
        <a:lstStyle/>
        <a:p>
          <a:endParaRPr lang="es-MX"/>
        </a:p>
      </dgm:t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  <dgm:t>
        <a:bodyPr/>
        <a:lstStyle/>
        <a:p>
          <a:endParaRPr lang="es-MX"/>
        </a:p>
      </dgm:t>
    </dgm:pt>
    <dgm:pt modelId="{D20C3531-5A11-4385-8AA4-9FF57159700F}" type="pres">
      <dgm:prSet presAssocID="{78493203-1808-461F-B372-CD0B480F2F5E}" presName="connTx" presStyleLbl="parChTrans1D2" presStyleIdx="0" presStyleCnt="2"/>
      <dgm:spPr/>
      <dgm:t>
        <a:bodyPr/>
        <a:lstStyle/>
        <a:p>
          <a:endParaRPr lang="es-MX"/>
        </a:p>
      </dgm:t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  <dgm:t>
        <a:bodyPr/>
        <a:lstStyle/>
        <a:p>
          <a:endParaRPr lang="es-MX"/>
        </a:p>
      </dgm:t>
    </dgm:pt>
    <dgm:pt modelId="{746E66BF-1D42-444D-8BFE-265B11D7D8C4}" type="pres">
      <dgm:prSet presAssocID="{4234FBDE-DE06-4888-82C8-496940CC958B}" presName="connTx" presStyleLbl="parChTrans1D3" presStyleIdx="0" presStyleCnt="5"/>
      <dgm:spPr/>
      <dgm:t>
        <a:bodyPr/>
        <a:lstStyle/>
        <a:p>
          <a:endParaRPr lang="es-MX"/>
        </a:p>
      </dgm:t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  <dgm:t>
        <a:bodyPr/>
        <a:lstStyle/>
        <a:p>
          <a:endParaRPr lang="es-MX"/>
        </a:p>
      </dgm:t>
    </dgm:pt>
    <dgm:pt modelId="{0147B7F8-A2FD-4EBD-9F64-044CEAE513F4}" type="pres">
      <dgm:prSet presAssocID="{0C41D315-DF12-4DC8-958A-9F3F2CDAB996}" presName="connTx" presStyleLbl="parChTrans1D3" presStyleIdx="1" presStyleCnt="5"/>
      <dgm:spPr/>
      <dgm:t>
        <a:bodyPr/>
        <a:lstStyle/>
        <a:p>
          <a:endParaRPr lang="es-MX"/>
        </a:p>
      </dgm:t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  <dgm:t>
        <a:bodyPr/>
        <a:lstStyle/>
        <a:p>
          <a:endParaRPr lang="es-MX"/>
        </a:p>
      </dgm:t>
    </dgm:pt>
    <dgm:pt modelId="{3E6F0FF6-283E-46EB-9337-B07249820258}" type="pres">
      <dgm:prSet presAssocID="{618855D9-6B27-4601-8C1D-72EB53FDF2C8}" presName="connTx" presStyleLbl="parChTrans1D3" presStyleIdx="2" presStyleCnt="5"/>
      <dgm:spPr/>
      <dgm:t>
        <a:bodyPr/>
        <a:lstStyle/>
        <a:p>
          <a:endParaRPr lang="es-MX"/>
        </a:p>
      </dgm:t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3714" custLinFactNeighborY="-2624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  <dgm:t>
        <a:bodyPr/>
        <a:lstStyle/>
        <a:p>
          <a:endParaRPr lang="es-MX"/>
        </a:p>
      </dgm:t>
    </dgm:pt>
    <dgm:pt modelId="{484FFF1D-8BF0-472B-A892-C14A7CCEAA9A}" type="pres">
      <dgm:prSet presAssocID="{59DFC78A-9AA0-4EB4-80E4-6963264BBEE9}" presName="connTx" presStyleLbl="parChTrans1D2" presStyleIdx="1" presStyleCnt="2"/>
      <dgm:spPr/>
      <dgm:t>
        <a:bodyPr/>
        <a:lstStyle/>
        <a:p>
          <a:endParaRPr lang="es-MX"/>
        </a:p>
      </dgm:t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  <dgm:t>
        <a:bodyPr/>
        <a:lstStyle/>
        <a:p>
          <a:endParaRPr lang="es-MX"/>
        </a:p>
      </dgm:t>
    </dgm:pt>
    <dgm:pt modelId="{33FE2B15-5D93-41EC-A0AE-97AEA087B91A}" type="pres">
      <dgm:prSet presAssocID="{4EF1B8B8-8A23-48E0-9757-7287336CC4BF}" presName="connTx" presStyleLbl="parChTrans1D3" presStyleIdx="3" presStyleCnt="5"/>
      <dgm:spPr/>
      <dgm:t>
        <a:bodyPr/>
        <a:lstStyle/>
        <a:p>
          <a:endParaRPr lang="es-MX"/>
        </a:p>
      </dgm:t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  <dgm:t>
        <a:bodyPr/>
        <a:lstStyle/>
        <a:p>
          <a:endParaRPr lang="es-MX"/>
        </a:p>
      </dgm:t>
    </dgm:pt>
    <dgm:pt modelId="{21B4C1F9-F244-4568-9419-B94D6F5D63BD}" type="pres">
      <dgm:prSet presAssocID="{CC93BB6E-2BDE-4651-9EBC-5197FF1DFD49}" presName="connTx" presStyleLbl="parChTrans1D4" presStyleIdx="0" presStyleCnt="2"/>
      <dgm:spPr/>
      <dgm:t>
        <a:bodyPr/>
        <a:lstStyle/>
        <a:p>
          <a:endParaRPr lang="es-MX"/>
        </a:p>
      </dgm:t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  <dgm:t>
        <a:bodyPr/>
        <a:lstStyle/>
        <a:p>
          <a:endParaRPr lang="es-MX"/>
        </a:p>
      </dgm:t>
    </dgm:pt>
    <dgm:pt modelId="{5804AECF-326A-4622-A797-E617F2472F54}" type="pres">
      <dgm:prSet presAssocID="{7E02A9B7-A36A-4329-A0E8-8F91736A61D3}" presName="connTx" presStyleLbl="parChTrans1D3" presStyleIdx="4" presStyleCnt="5"/>
      <dgm:spPr/>
      <dgm:t>
        <a:bodyPr/>
        <a:lstStyle/>
        <a:p>
          <a:endParaRPr lang="es-MX"/>
        </a:p>
      </dgm:t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  <dgm:t>
        <a:bodyPr/>
        <a:lstStyle/>
        <a:p>
          <a:endParaRPr lang="es-MX"/>
        </a:p>
      </dgm:t>
    </dgm:pt>
    <dgm:pt modelId="{173F9A7E-4089-4D5E-A296-8E75C1005617}" type="pres">
      <dgm:prSet presAssocID="{5D59CBEE-5817-446C-98F6-37D4C97E0FCD}" presName="connTx" presStyleLbl="parChTrans1D4" presStyleIdx="1" presStyleCnt="2"/>
      <dgm:spPr/>
      <dgm:t>
        <a:bodyPr/>
        <a:lstStyle/>
        <a:p>
          <a:endParaRPr lang="es-MX"/>
        </a:p>
      </dgm:t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5"/>
        </a:solidFill>
      </dgm:spPr>
      <dgm:t>
        <a:bodyPr/>
        <a:lstStyle/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5"/>
        </a:solidFill>
      </dgm:spPr>
      <dgm:t>
        <a:bodyPr/>
        <a:lstStyle/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60000"/>
            <a:lumOff val="40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bg1">
            <a:lumMod val="75000"/>
          </a:schemeClr>
        </a:solidFill>
      </dgm:spPr>
      <dgm:t>
        <a:bodyPr/>
        <a:lstStyle/>
        <a:p>
          <a:r>
            <a:rPr lang="es-MX" b="1" dirty="0" smtClean="0">
              <a:latin typeface="Arial" panose="020B0604020202020204" pitchFamily="34" charset="0"/>
              <a:cs typeface="Arial" panose="020B0604020202020204" pitchFamily="34" charset="0"/>
            </a:rPr>
            <a:t>4 CARRERAS</a:t>
          </a:r>
          <a:endParaRPr lang="es-MX" b="1" dirty="0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  <dgm:t>
        <a:bodyPr/>
        <a:lstStyle/>
        <a:p>
          <a:endParaRPr lang="es-MX"/>
        </a:p>
      </dgm:t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  <dgm:t>
        <a:bodyPr/>
        <a:lstStyle/>
        <a:p>
          <a:endParaRPr lang="es-MX"/>
        </a:p>
      </dgm:t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  <dgm:t>
        <a:bodyPr/>
        <a:lstStyle/>
        <a:p>
          <a:endParaRPr lang="es-MX"/>
        </a:p>
      </dgm:t>
    </dgm:pt>
    <dgm:pt modelId="{D20C3531-5A11-4385-8AA4-9FF57159700F}" type="pres">
      <dgm:prSet presAssocID="{78493203-1808-461F-B372-CD0B480F2F5E}" presName="connTx" presStyleLbl="parChTrans1D2" presStyleIdx="0" presStyleCnt="2"/>
      <dgm:spPr/>
      <dgm:t>
        <a:bodyPr/>
        <a:lstStyle/>
        <a:p>
          <a:endParaRPr lang="es-MX"/>
        </a:p>
      </dgm:t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  <dgm:t>
        <a:bodyPr/>
        <a:lstStyle/>
        <a:p>
          <a:endParaRPr lang="es-MX"/>
        </a:p>
      </dgm:t>
    </dgm:pt>
    <dgm:pt modelId="{746E66BF-1D42-444D-8BFE-265B11D7D8C4}" type="pres">
      <dgm:prSet presAssocID="{4234FBDE-DE06-4888-82C8-496940CC958B}" presName="connTx" presStyleLbl="parChTrans1D3" presStyleIdx="0" presStyleCnt="5"/>
      <dgm:spPr/>
      <dgm:t>
        <a:bodyPr/>
        <a:lstStyle/>
        <a:p>
          <a:endParaRPr lang="es-MX"/>
        </a:p>
      </dgm:t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  <dgm:t>
        <a:bodyPr/>
        <a:lstStyle/>
        <a:p>
          <a:endParaRPr lang="es-MX"/>
        </a:p>
      </dgm:t>
    </dgm:pt>
    <dgm:pt modelId="{0147B7F8-A2FD-4EBD-9F64-044CEAE513F4}" type="pres">
      <dgm:prSet presAssocID="{0C41D315-DF12-4DC8-958A-9F3F2CDAB996}" presName="connTx" presStyleLbl="parChTrans1D3" presStyleIdx="1" presStyleCnt="5"/>
      <dgm:spPr/>
      <dgm:t>
        <a:bodyPr/>
        <a:lstStyle/>
        <a:p>
          <a:endParaRPr lang="es-MX"/>
        </a:p>
      </dgm:t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  <dgm:t>
        <a:bodyPr/>
        <a:lstStyle/>
        <a:p>
          <a:endParaRPr lang="es-MX"/>
        </a:p>
      </dgm:t>
    </dgm:pt>
    <dgm:pt modelId="{3E6F0FF6-283E-46EB-9337-B07249820258}" type="pres">
      <dgm:prSet presAssocID="{618855D9-6B27-4601-8C1D-72EB53FDF2C8}" presName="connTx" presStyleLbl="parChTrans1D3" presStyleIdx="2" presStyleCnt="5"/>
      <dgm:spPr/>
      <dgm:t>
        <a:bodyPr/>
        <a:lstStyle/>
        <a:p>
          <a:endParaRPr lang="es-MX"/>
        </a:p>
      </dgm:t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3714" custLinFactNeighborY="-2624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  <dgm:t>
        <a:bodyPr/>
        <a:lstStyle/>
        <a:p>
          <a:endParaRPr lang="es-MX"/>
        </a:p>
      </dgm:t>
    </dgm:pt>
    <dgm:pt modelId="{484FFF1D-8BF0-472B-A892-C14A7CCEAA9A}" type="pres">
      <dgm:prSet presAssocID="{59DFC78A-9AA0-4EB4-80E4-6963264BBEE9}" presName="connTx" presStyleLbl="parChTrans1D2" presStyleIdx="1" presStyleCnt="2"/>
      <dgm:spPr/>
      <dgm:t>
        <a:bodyPr/>
        <a:lstStyle/>
        <a:p>
          <a:endParaRPr lang="es-MX"/>
        </a:p>
      </dgm:t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  <dgm:t>
        <a:bodyPr/>
        <a:lstStyle/>
        <a:p>
          <a:endParaRPr lang="es-MX"/>
        </a:p>
      </dgm:t>
    </dgm:pt>
    <dgm:pt modelId="{33FE2B15-5D93-41EC-A0AE-97AEA087B91A}" type="pres">
      <dgm:prSet presAssocID="{4EF1B8B8-8A23-48E0-9757-7287336CC4BF}" presName="connTx" presStyleLbl="parChTrans1D3" presStyleIdx="3" presStyleCnt="5"/>
      <dgm:spPr/>
      <dgm:t>
        <a:bodyPr/>
        <a:lstStyle/>
        <a:p>
          <a:endParaRPr lang="es-MX"/>
        </a:p>
      </dgm:t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  <dgm:t>
        <a:bodyPr/>
        <a:lstStyle/>
        <a:p>
          <a:endParaRPr lang="es-MX"/>
        </a:p>
      </dgm:t>
    </dgm:pt>
    <dgm:pt modelId="{21B4C1F9-F244-4568-9419-B94D6F5D63BD}" type="pres">
      <dgm:prSet presAssocID="{CC93BB6E-2BDE-4651-9EBC-5197FF1DFD49}" presName="connTx" presStyleLbl="parChTrans1D4" presStyleIdx="0" presStyleCnt="2"/>
      <dgm:spPr/>
      <dgm:t>
        <a:bodyPr/>
        <a:lstStyle/>
        <a:p>
          <a:endParaRPr lang="es-MX"/>
        </a:p>
      </dgm:t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  <dgm:t>
        <a:bodyPr/>
        <a:lstStyle/>
        <a:p>
          <a:endParaRPr lang="es-MX"/>
        </a:p>
      </dgm:t>
    </dgm:pt>
    <dgm:pt modelId="{5804AECF-326A-4622-A797-E617F2472F54}" type="pres">
      <dgm:prSet presAssocID="{7E02A9B7-A36A-4329-A0E8-8F91736A61D3}" presName="connTx" presStyleLbl="parChTrans1D3" presStyleIdx="4" presStyleCnt="5"/>
      <dgm:spPr/>
      <dgm:t>
        <a:bodyPr/>
        <a:lstStyle/>
        <a:p>
          <a:endParaRPr lang="es-MX"/>
        </a:p>
      </dgm:t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  <dgm:t>
        <a:bodyPr/>
        <a:lstStyle/>
        <a:p>
          <a:endParaRPr lang="es-MX"/>
        </a:p>
      </dgm:t>
    </dgm:pt>
    <dgm:pt modelId="{173F9A7E-4089-4D5E-A296-8E75C1005617}" type="pres">
      <dgm:prSet presAssocID="{5D59CBEE-5817-446C-98F6-37D4C97E0FCD}" presName="connTx" presStyleLbl="parChTrans1D4" presStyleIdx="1" presStyleCnt="2"/>
      <dgm:spPr/>
      <dgm:t>
        <a:bodyPr/>
        <a:lstStyle/>
        <a:p>
          <a:endParaRPr lang="es-MX"/>
        </a:p>
      </dgm:t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  <dgm:t>
        <a:bodyPr/>
        <a:lstStyle/>
        <a:p>
          <a:endParaRPr lang="es-MX"/>
        </a:p>
      </dgm:t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484BE143-FB99-4630-83A8-EEDC8D5C323E}" type="presOf" srcId="{7E02A9B7-A36A-4329-A0E8-8F91736A61D3}" destId="{303EDD4D-C652-47AA-924D-0998F7201717}" srcOrd="0" destOrd="0" presId="urn:microsoft.com/office/officeart/2005/8/layout/hierarchy2"/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0BB8BE34-3B2C-4C0E-A0B0-64940B716B5A}" type="presOf" srcId="{59DFC78A-9AA0-4EB4-80E4-6963264BBEE9}" destId="{484FFF1D-8BF0-472B-A892-C14A7CCEAA9A}" srcOrd="1" destOrd="0" presId="urn:microsoft.com/office/officeart/2005/8/layout/hierarchy2"/>
    <dgm:cxn modelId="{66E63900-A91B-4785-8DF2-452574DB3B37}" type="presOf" srcId="{78493203-1808-461F-B372-CD0B480F2F5E}" destId="{710F6D01-9BE8-4D89-B705-BE5BC88CDCDD}" srcOrd="0" destOrd="0" presId="urn:microsoft.com/office/officeart/2005/8/layout/hierarchy2"/>
    <dgm:cxn modelId="{1793B86C-A73D-4495-835B-E340882B2344}" type="presOf" srcId="{7E02A9B7-A36A-4329-A0E8-8F91736A61D3}" destId="{5804AECF-326A-4622-A797-E617F2472F54}" srcOrd="1" destOrd="0" presId="urn:microsoft.com/office/officeart/2005/8/layout/hierarchy2"/>
    <dgm:cxn modelId="{6358ECDB-451C-45E2-A927-124AA7406C45}" type="presOf" srcId="{0C41D315-DF12-4DC8-958A-9F3F2CDAB996}" destId="{DFDECBF9-68D4-48DF-BD3F-914813202723}" srcOrd="0" destOrd="0" presId="urn:microsoft.com/office/officeart/2005/8/layout/hierarchy2"/>
    <dgm:cxn modelId="{1787B9A1-3BBF-4CED-B1C8-7B92293B07D2}" type="presOf" srcId="{0AEAB81C-DA9A-46DA-B3F6-2277678D2E6D}" destId="{8F2F06B7-A1BD-4B00-AFCA-FEEA4A19CCE7}" srcOrd="0" destOrd="0" presId="urn:microsoft.com/office/officeart/2005/8/layout/hierarchy2"/>
    <dgm:cxn modelId="{379F5E9A-6E48-4543-8EC2-A087DE612842}" type="presOf" srcId="{618855D9-6B27-4601-8C1D-72EB53FDF2C8}" destId="{3E6F0FF6-283E-46EB-9337-B07249820258}" srcOrd="1" destOrd="0" presId="urn:microsoft.com/office/officeart/2005/8/layout/hierarchy2"/>
    <dgm:cxn modelId="{0313411A-1322-4975-8148-F5AB6BDBCFC4}" type="presOf" srcId="{4234FBDE-DE06-4888-82C8-496940CC958B}" destId="{746E66BF-1D42-444D-8BFE-265B11D7D8C4}" srcOrd="1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02577731-4527-4235-8FD4-3F845383CEE6}" type="presOf" srcId="{A170BEA9-4E39-4B02-B9D0-52F025875277}" destId="{E25A63AA-67FC-4BAA-BDB4-F064AEDE495F}" srcOrd="0" destOrd="0" presId="urn:microsoft.com/office/officeart/2005/8/layout/hierarchy2"/>
    <dgm:cxn modelId="{1AACB0CF-FA65-4C05-AB70-A2C77A10D369}" type="presOf" srcId="{78493203-1808-461F-B372-CD0B480F2F5E}" destId="{D20C3531-5A11-4385-8AA4-9FF57159700F}" srcOrd="1" destOrd="0" presId="urn:microsoft.com/office/officeart/2005/8/layout/hierarchy2"/>
    <dgm:cxn modelId="{B9F3F78A-1DE3-4FBC-A15A-20EBE2DD58EC}" type="presOf" srcId="{78A65E31-AF9C-4F90-995C-BD8E9D276125}" destId="{692875A9-9B66-405F-B564-DE0F6EB6E1D0}" srcOrd="0" destOrd="0" presId="urn:microsoft.com/office/officeart/2005/8/layout/hierarchy2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176F282A-828B-4B7E-832E-6F6DFBAE1B56}" type="presOf" srcId="{CC93BB6E-2BDE-4651-9EBC-5197FF1DFD49}" destId="{6AB0BCF9-A4D1-45D6-B478-17D718785F98}" srcOrd="0" destOrd="0" presId="urn:microsoft.com/office/officeart/2005/8/layout/hierarchy2"/>
    <dgm:cxn modelId="{F66E1CCE-2BF3-4B34-8202-F94E6CF02DB8}" type="presOf" srcId="{42523731-04E4-4C11-9D29-CD3A50C6CD78}" destId="{F4BC4D37-1EE6-474B-8BC5-EB6722A14909}" srcOrd="0" destOrd="0" presId="urn:microsoft.com/office/officeart/2005/8/layout/hierarchy2"/>
    <dgm:cxn modelId="{0A316C18-EE97-422B-B7BC-798A8773EA79}" type="presOf" srcId="{F5BD4D12-D840-4F05-B4E3-DAC2AE8C5A8D}" destId="{987F16FD-308C-48CD-8700-FB2BB416BFD8}" srcOrd="0" destOrd="0" presId="urn:microsoft.com/office/officeart/2005/8/layout/hierarchy2"/>
    <dgm:cxn modelId="{91B62DC3-DEF4-43F4-9237-A6323988C126}" type="presOf" srcId="{CC93BB6E-2BDE-4651-9EBC-5197FF1DFD49}" destId="{21B4C1F9-F244-4568-9419-B94D6F5D63BD}" srcOrd="1" destOrd="0" presId="urn:microsoft.com/office/officeart/2005/8/layout/hierarchy2"/>
    <dgm:cxn modelId="{4FBEF4D3-F71B-422A-A1F2-B1A7338F029A}" type="presOf" srcId="{5D59CBEE-5817-446C-98F6-37D4C97E0FCD}" destId="{E8839718-AFE1-4309-B52E-4F82D60CCA6B}" srcOrd="0" destOrd="0" presId="urn:microsoft.com/office/officeart/2005/8/layout/hierarchy2"/>
    <dgm:cxn modelId="{DC846234-03FE-4663-80AB-3ECE19517807}" type="presOf" srcId="{0C41D315-DF12-4DC8-958A-9F3F2CDAB996}" destId="{0147B7F8-A2FD-4EBD-9F64-044CEAE513F4}" srcOrd="1" destOrd="0" presId="urn:microsoft.com/office/officeart/2005/8/layout/hierarchy2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50E20640-C198-42B1-9FB9-A13BDE50BC30}" type="presOf" srcId="{525BE36C-B7E6-47FB-9CEC-4105AE103B9B}" destId="{C56F7FEA-5435-4B7E-BB2B-96A549E4925E}" srcOrd="0" destOrd="0" presId="urn:microsoft.com/office/officeart/2005/8/layout/hierarchy2"/>
    <dgm:cxn modelId="{D97E3A31-FCB0-4019-8927-E6053EE33CD4}" type="presOf" srcId="{4EF1B8B8-8A23-48E0-9757-7287336CC4BF}" destId="{B79CE5C7-A9BE-4346-B457-63770B76105F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0880B1BC-13C5-4987-AB43-86E3C1B520DD}" type="presOf" srcId="{59DFC78A-9AA0-4EB4-80E4-6963264BBEE9}" destId="{54B76DE3-44AD-4F6B-BFD5-30A161D48BC2}" srcOrd="0" destOrd="0" presId="urn:microsoft.com/office/officeart/2005/8/layout/hierarchy2"/>
    <dgm:cxn modelId="{B132C236-65D0-4308-8645-228FBCA7C2FD}" type="presOf" srcId="{FAE76B65-3D37-4D93-AE68-AC0F875086E6}" destId="{89CD318E-94C8-4B3F-8D2B-0AE6865FAA36}" srcOrd="0" destOrd="0" presId="urn:microsoft.com/office/officeart/2005/8/layout/hierarchy2"/>
    <dgm:cxn modelId="{AA6064CF-4BF4-41FF-9754-CF24E5FBE941}" type="presOf" srcId="{4234FBDE-DE06-4888-82C8-496940CC958B}" destId="{B766BE4A-6342-49D2-B16A-9F135EF9EA5A}" srcOrd="0" destOrd="0" presId="urn:microsoft.com/office/officeart/2005/8/layout/hierarchy2"/>
    <dgm:cxn modelId="{828A395D-12E2-4727-A6E7-8B6E634D747D}" type="presOf" srcId="{618855D9-6B27-4601-8C1D-72EB53FDF2C8}" destId="{304F52C7-05FD-4317-9A4A-3426FDEAE9EF}" srcOrd="0" destOrd="0" presId="urn:microsoft.com/office/officeart/2005/8/layout/hierarchy2"/>
    <dgm:cxn modelId="{98C9852B-BBFC-4778-8630-91457C25FE3B}" type="presOf" srcId="{57C91D00-1572-4453-8783-3F32116EABBA}" destId="{157E4A53-D7E8-4C37-8725-82D7EF6DE6FA}" srcOrd="0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051068EC-146C-418E-9845-962BC835F1F4}" type="presOf" srcId="{4EF1B8B8-8A23-48E0-9757-7287336CC4BF}" destId="{33FE2B15-5D93-41EC-A0AE-97AEA087B91A}" srcOrd="1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6C603645-AB45-43FC-A6F2-891C804F2FEB}" type="presOf" srcId="{D25F32E2-7E74-4AF2-ABC2-2D9C49AD6566}" destId="{B75E8AD3-B7C0-4DF3-BB4A-3AD4EA5E27D7}" srcOrd="0" destOrd="0" presId="urn:microsoft.com/office/officeart/2005/8/layout/hierarchy2"/>
    <dgm:cxn modelId="{8C879E4D-AF95-4F1C-A35C-60ACB0379EC3}" type="presOf" srcId="{CA39BAEF-1F97-46EB-B41F-F46927CFF05F}" destId="{76E956AC-3206-46F5-8011-83948BCB47DC}" srcOrd="0" destOrd="0" presId="urn:microsoft.com/office/officeart/2005/8/layout/hierarchy2"/>
    <dgm:cxn modelId="{BD60DF05-17C9-4510-873D-F0E55F9FDF8F}" type="presOf" srcId="{5D59CBEE-5817-446C-98F6-37D4C97E0FCD}" destId="{173F9A7E-4089-4D5E-A296-8E75C1005617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7D4A2AE5-EB26-4ABC-B5AB-C4E8860B4D14}" type="presOf" srcId="{A5D19BDA-5013-484A-8831-BE134700F138}" destId="{4924F925-EF43-4817-80D4-6F91CE108AA8}" srcOrd="0" destOrd="0" presId="urn:microsoft.com/office/officeart/2005/8/layout/hierarchy2"/>
    <dgm:cxn modelId="{4B3DA826-44A4-4ADB-8F60-0BBFF8147215}" type="presParOf" srcId="{4924F925-EF43-4817-80D4-6F91CE108AA8}" destId="{6B236C00-D484-4B94-87A4-4E977EED3E8C}" srcOrd="0" destOrd="0" presId="urn:microsoft.com/office/officeart/2005/8/layout/hierarchy2"/>
    <dgm:cxn modelId="{DA60CED8-EBC5-489A-AF4E-5A56684A143B}" type="presParOf" srcId="{6B236C00-D484-4B94-87A4-4E977EED3E8C}" destId="{157E4A53-D7E8-4C37-8725-82D7EF6DE6FA}" srcOrd="0" destOrd="0" presId="urn:microsoft.com/office/officeart/2005/8/layout/hierarchy2"/>
    <dgm:cxn modelId="{4B1E1D77-563E-4B7D-BFB4-7CF11522755A}" type="presParOf" srcId="{6B236C00-D484-4B94-87A4-4E977EED3E8C}" destId="{F9B74C0F-030E-48E0-9C05-EE8CE1E22ED5}" srcOrd="1" destOrd="0" presId="urn:microsoft.com/office/officeart/2005/8/layout/hierarchy2"/>
    <dgm:cxn modelId="{C9E5C0D8-9C86-4B3D-99C0-BDCD056E91B8}" type="presParOf" srcId="{F9B74C0F-030E-48E0-9C05-EE8CE1E22ED5}" destId="{710F6D01-9BE8-4D89-B705-BE5BC88CDCDD}" srcOrd="0" destOrd="0" presId="urn:microsoft.com/office/officeart/2005/8/layout/hierarchy2"/>
    <dgm:cxn modelId="{8DA51DBA-9528-4D19-BB01-1AA391437321}" type="presParOf" srcId="{710F6D01-9BE8-4D89-B705-BE5BC88CDCDD}" destId="{D20C3531-5A11-4385-8AA4-9FF57159700F}" srcOrd="0" destOrd="0" presId="urn:microsoft.com/office/officeart/2005/8/layout/hierarchy2"/>
    <dgm:cxn modelId="{7B529D8D-4D44-4A85-95F7-DC1611290AC7}" type="presParOf" srcId="{F9B74C0F-030E-48E0-9C05-EE8CE1E22ED5}" destId="{AB2997FB-5448-4BBE-B3A8-347B439C8759}" srcOrd="1" destOrd="0" presId="urn:microsoft.com/office/officeart/2005/8/layout/hierarchy2"/>
    <dgm:cxn modelId="{BD71C2B4-9335-4A21-8862-C5450FCF9F74}" type="presParOf" srcId="{AB2997FB-5448-4BBE-B3A8-347B439C8759}" destId="{76E956AC-3206-46F5-8011-83948BCB47DC}" srcOrd="0" destOrd="0" presId="urn:microsoft.com/office/officeart/2005/8/layout/hierarchy2"/>
    <dgm:cxn modelId="{6CBD107D-EEC5-4D29-9A78-0D4CAF7A718F}" type="presParOf" srcId="{AB2997FB-5448-4BBE-B3A8-347B439C8759}" destId="{94BF5061-5281-4FE9-B567-42985874CE4B}" srcOrd="1" destOrd="0" presId="urn:microsoft.com/office/officeart/2005/8/layout/hierarchy2"/>
    <dgm:cxn modelId="{D766DDB2-442A-4D8D-9B10-E82513B55F9C}" type="presParOf" srcId="{94BF5061-5281-4FE9-B567-42985874CE4B}" destId="{B766BE4A-6342-49D2-B16A-9F135EF9EA5A}" srcOrd="0" destOrd="0" presId="urn:microsoft.com/office/officeart/2005/8/layout/hierarchy2"/>
    <dgm:cxn modelId="{CC27E900-6B16-4D1A-B885-60451BF8FB04}" type="presParOf" srcId="{B766BE4A-6342-49D2-B16A-9F135EF9EA5A}" destId="{746E66BF-1D42-444D-8BFE-265B11D7D8C4}" srcOrd="0" destOrd="0" presId="urn:microsoft.com/office/officeart/2005/8/layout/hierarchy2"/>
    <dgm:cxn modelId="{B95D43D0-9614-441F-AE64-D3B2FD124BE6}" type="presParOf" srcId="{94BF5061-5281-4FE9-B567-42985874CE4B}" destId="{F5F568EB-5031-4FC8-ABA7-2993ECB952C8}" srcOrd="1" destOrd="0" presId="urn:microsoft.com/office/officeart/2005/8/layout/hierarchy2"/>
    <dgm:cxn modelId="{E3CC5808-B5DB-4535-B688-F3B3BE133023}" type="presParOf" srcId="{F5F568EB-5031-4FC8-ABA7-2993ECB952C8}" destId="{8F2F06B7-A1BD-4B00-AFCA-FEEA4A19CCE7}" srcOrd="0" destOrd="0" presId="urn:microsoft.com/office/officeart/2005/8/layout/hierarchy2"/>
    <dgm:cxn modelId="{2253D331-E653-40E2-B3AC-9467470165DE}" type="presParOf" srcId="{F5F568EB-5031-4FC8-ABA7-2993ECB952C8}" destId="{FC1669BE-5D88-4844-85E6-B94B847A8E93}" srcOrd="1" destOrd="0" presId="urn:microsoft.com/office/officeart/2005/8/layout/hierarchy2"/>
    <dgm:cxn modelId="{5DC3B554-686E-4B3A-AAAE-DD4C5F5188BC}" type="presParOf" srcId="{94BF5061-5281-4FE9-B567-42985874CE4B}" destId="{DFDECBF9-68D4-48DF-BD3F-914813202723}" srcOrd="2" destOrd="0" presId="urn:microsoft.com/office/officeart/2005/8/layout/hierarchy2"/>
    <dgm:cxn modelId="{68BEC792-203A-43CB-AD37-0A9E7E014D43}" type="presParOf" srcId="{DFDECBF9-68D4-48DF-BD3F-914813202723}" destId="{0147B7F8-A2FD-4EBD-9F64-044CEAE513F4}" srcOrd="0" destOrd="0" presId="urn:microsoft.com/office/officeart/2005/8/layout/hierarchy2"/>
    <dgm:cxn modelId="{098E4532-4093-46D1-8998-19126FFFC402}" type="presParOf" srcId="{94BF5061-5281-4FE9-B567-42985874CE4B}" destId="{D4455478-4872-408E-996A-FB35F24A51EA}" srcOrd="3" destOrd="0" presId="urn:microsoft.com/office/officeart/2005/8/layout/hierarchy2"/>
    <dgm:cxn modelId="{8008A861-827F-4428-83BF-20BF0177F5BA}" type="presParOf" srcId="{D4455478-4872-408E-996A-FB35F24A51EA}" destId="{F4BC4D37-1EE6-474B-8BC5-EB6722A14909}" srcOrd="0" destOrd="0" presId="urn:microsoft.com/office/officeart/2005/8/layout/hierarchy2"/>
    <dgm:cxn modelId="{4005E964-EEF7-4B04-B327-E079B808633E}" type="presParOf" srcId="{D4455478-4872-408E-996A-FB35F24A51EA}" destId="{A04B29D8-8A93-4037-92BE-A5E4B56E361E}" srcOrd="1" destOrd="0" presId="urn:microsoft.com/office/officeart/2005/8/layout/hierarchy2"/>
    <dgm:cxn modelId="{0950D033-C699-4C10-BF86-F710F6A45228}" type="presParOf" srcId="{94BF5061-5281-4FE9-B567-42985874CE4B}" destId="{304F52C7-05FD-4317-9A4A-3426FDEAE9EF}" srcOrd="4" destOrd="0" presId="urn:microsoft.com/office/officeart/2005/8/layout/hierarchy2"/>
    <dgm:cxn modelId="{4DEF1179-229E-4F30-954C-B1494BB8E6C1}" type="presParOf" srcId="{304F52C7-05FD-4317-9A4A-3426FDEAE9EF}" destId="{3E6F0FF6-283E-46EB-9337-B07249820258}" srcOrd="0" destOrd="0" presId="urn:microsoft.com/office/officeart/2005/8/layout/hierarchy2"/>
    <dgm:cxn modelId="{8142516B-9B9D-4A46-8CC8-C8FA103B6B72}" type="presParOf" srcId="{94BF5061-5281-4FE9-B567-42985874CE4B}" destId="{710BF40C-A496-4DB8-9CCA-BCA3A7693E50}" srcOrd="5" destOrd="0" presId="urn:microsoft.com/office/officeart/2005/8/layout/hierarchy2"/>
    <dgm:cxn modelId="{F7189F69-6FC8-4811-8BC0-42DACE23366E}" type="presParOf" srcId="{710BF40C-A496-4DB8-9CCA-BCA3A7693E50}" destId="{987F16FD-308C-48CD-8700-FB2BB416BFD8}" srcOrd="0" destOrd="0" presId="urn:microsoft.com/office/officeart/2005/8/layout/hierarchy2"/>
    <dgm:cxn modelId="{F42383B6-718B-4D9D-8891-46E796093CCF}" type="presParOf" srcId="{710BF40C-A496-4DB8-9CCA-BCA3A7693E50}" destId="{BA32E3AA-1FF5-428F-84C6-08CBC3B00117}" srcOrd="1" destOrd="0" presId="urn:microsoft.com/office/officeart/2005/8/layout/hierarchy2"/>
    <dgm:cxn modelId="{51CEC3C3-7425-4777-B356-5F4DD53DB5C1}" type="presParOf" srcId="{F9B74C0F-030E-48E0-9C05-EE8CE1E22ED5}" destId="{54B76DE3-44AD-4F6B-BFD5-30A161D48BC2}" srcOrd="2" destOrd="0" presId="urn:microsoft.com/office/officeart/2005/8/layout/hierarchy2"/>
    <dgm:cxn modelId="{0118B091-B8EF-4F9A-AD37-CB51083AAAEB}" type="presParOf" srcId="{54B76DE3-44AD-4F6B-BFD5-30A161D48BC2}" destId="{484FFF1D-8BF0-472B-A892-C14A7CCEAA9A}" srcOrd="0" destOrd="0" presId="urn:microsoft.com/office/officeart/2005/8/layout/hierarchy2"/>
    <dgm:cxn modelId="{EDDC37AD-3A8C-4B02-AC9E-FA8B3B97BF78}" type="presParOf" srcId="{F9B74C0F-030E-48E0-9C05-EE8CE1E22ED5}" destId="{0C030B30-17BD-4627-BF11-857CF36F2008}" srcOrd="3" destOrd="0" presId="urn:microsoft.com/office/officeart/2005/8/layout/hierarchy2"/>
    <dgm:cxn modelId="{64D10A49-009F-43A4-BC0E-EC8F0F344CA0}" type="presParOf" srcId="{0C030B30-17BD-4627-BF11-857CF36F2008}" destId="{E25A63AA-67FC-4BAA-BDB4-F064AEDE495F}" srcOrd="0" destOrd="0" presId="urn:microsoft.com/office/officeart/2005/8/layout/hierarchy2"/>
    <dgm:cxn modelId="{36A30C6D-BFD3-48DE-9B28-F33A93E225BD}" type="presParOf" srcId="{0C030B30-17BD-4627-BF11-857CF36F2008}" destId="{F8718C72-913D-4683-BE58-0AEF5D6067AD}" srcOrd="1" destOrd="0" presId="urn:microsoft.com/office/officeart/2005/8/layout/hierarchy2"/>
    <dgm:cxn modelId="{38DF8734-0468-4FF9-AB9B-9CBB2A45D183}" type="presParOf" srcId="{F8718C72-913D-4683-BE58-0AEF5D6067AD}" destId="{B79CE5C7-A9BE-4346-B457-63770B76105F}" srcOrd="0" destOrd="0" presId="urn:microsoft.com/office/officeart/2005/8/layout/hierarchy2"/>
    <dgm:cxn modelId="{169E5223-B4E4-4203-8408-E743881C32F2}" type="presParOf" srcId="{B79CE5C7-A9BE-4346-B457-63770B76105F}" destId="{33FE2B15-5D93-41EC-A0AE-97AEA087B91A}" srcOrd="0" destOrd="0" presId="urn:microsoft.com/office/officeart/2005/8/layout/hierarchy2"/>
    <dgm:cxn modelId="{E5567BEF-8A59-4096-A0E5-85732F012B09}" type="presParOf" srcId="{F8718C72-913D-4683-BE58-0AEF5D6067AD}" destId="{9E4F67B6-427D-424C-9608-F6721A9F6CF9}" srcOrd="1" destOrd="0" presId="urn:microsoft.com/office/officeart/2005/8/layout/hierarchy2"/>
    <dgm:cxn modelId="{388003E8-5E9C-49E4-9609-F8114DAB67B3}" type="presParOf" srcId="{9E4F67B6-427D-424C-9608-F6721A9F6CF9}" destId="{89CD318E-94C8-4B3F-8D2B-0AE6865FAA36}" srcOrd="0" destOrd="0" presId="urn:microsoft.com/office/officeart/2005/8/layout/hierarchy2"/>
    <dgm:cxn modelId="{9ABB9A7F-C31D-4BFC-A627-CF0CA15D655A}" type="presParOf" srcId="{9E4F67B6-427D-424C-9608-F6721A9F6CF9}" destId="{CF9EE681-26FC-4F16-B22E-90E1A44F5BC4}" srcOrd="1" destOrd="0" presId="urn:microsoft.com/office/officeart/2005/8/layout/hierarchy2"/>
    <dgm:cxn modelId="{42EBB9FD-C125-4AE2-9EC7-658B4633A757}" type="presParOf" srcId="{CF9EE681-26FC-4F16-B22E-90E1A44F5BC4}" destId="{6AB0BCF9-A4D1-45D6-B478-17D718785F98}" srcOrd="0" destOrd="0" presId="urn:microsoft.com/office/officeart/2005/8/layout/hierarchy2"/>
    <dgm:cxn modelId="{C2E354A1-FD10-4943-BDDE-FDA12960DBBE}" type="presParOf" srcId="{6AB0BCF9-A4D1-45D6-B478-17D718785F98}" destId="{21B4C1F9-F244-4568-9419-B94D6F5D63BD}" srcOrd="0" destOrd="0" presId="urn:microsoft.com/office/officeart/2005/8/layout/hierarchy2"/>
    <dgm:cxn modelId="{0757D134-AF9D-40EF-A0E8-38FEC3142899}" type="presParOf" srcId="{CF9EE681-26FC-4F16-B22E-90E1A44F5BC4}" destId="{C2D18DCC-5B36-40FB-A888-198AF3AE86F8}" srcOrd="1" destOrd="0" presId="urn:microsoft.com/office/officeart/2005/8/layout/hierarchy2"/>
    <dgm:cxn modelId="{9A09509A-BB3B-4CC2-9EBB-D7F92319D745}" type="presParOf" srcId="{C2D18DCC-5B36-40FB-A888-198AF3AE86F8}" destId="{C56F7FEA-5435-4B7E-BB2B-96A549E4925E}" srcOrd="0" destOrd="0" presId="urn:microsoft.com/office/officeart/2005/8/layout/hierarchy2"/>
    <dgm:cxn modelId="{107A0036-8653-4D93-8DCF-1A148073B426}" type="presParOf" srcId="{C2D18DCC-5B36-40FB-A888-198AF3AE86F8}" destId="{DE76B587-A190-47AF-843B-616BF53A52B5}" srcOrd="1" destOrd="0" presId="urn:microsoft.com/office/officeart/2005/8/layout/hierarchy2"/>
    <dgm:cxn modelId="{5587CA72-1465-4962-8615-69A3E294CE5B}" type="presParOf" srcId="{F8718C72-913D-4683-BE58-0AEF5D6067AD}" destId="{303EDD4D-C652-47AA-924D-0998F7201717}" srcOrd="2" destOrd="0" presId="urn:microsoft.com/office/officeart/2005/8/layout/hierarchy2"/>
    <dgm:cxn modelId="{3D9414EE-42D2-491D-AA54-167661E6065E}" type="presParOf" srcId="{303EDD4D-C652-47AA-924D-0998F7201717}" destId="{5804AECF-326A-4622-A797-E617F2472F54}" srcOrd="0" destOrd="0" presId="urn:microsoft.com/office/officeart/2005/8/layout/hierarchy2"/>
    <dgm:cxn modelId="{60BF82C7-5326-462F-AD72-2FC2B02FAC5E}" type="presParOf" srcId="{F8718C72-913D-4683-BE58-0AEF5D6067AD}" destId="{32589A5D-C3D3-482F-ACF9-7191472B5A58}" srcOrd="3" destOrd="0" presId="urn:microsoft.com/office/officeart/2005/8/layout/hierarchy2"/>
    <dgm:cxn modelId="{7565F8A1-C12F-4B2B-A7D0-14AB4EA04B07}" type="presParOf" srcId="{32589A5D-C3D3-482F-ACF9-7191472B5A58}" destId="{692875A9-9B66-405F-B564-DE0F6EB6E1D0}" srcOrd="0" destOrd="0" presId="urn:microsoft.com/office/officeart/2005/8/layout/hierarchy2"/>
    <dgm:cxn modelId="{EEB312B3-58ED-4FC5-96EB-1921C5C977F4}" type="presParOf" srcId="{32589A5D-C3D3-482F-ACF9-7191472B5A58}" destId="{3DD06C8D-CCC5-472D-9FBB-A3A190E06FA0}" srcOrd="1" destOrd="0" presId="urn:microsoft.com/office/officeart/2005/8/layout/hierarchy2"/>
    <dgm:cxn modelId="{31B13135-6891-4BCF-91C4-EBF083B0ABDF}" type="presParOf" srcId="{3DD06C8D-CCC5-472D-9FBB-A3A190E06FA0}" destId="{E8839718-AFE1-4309-B52E-4F82D60CCA6B}" srcOrd="0" destOrd="0" presId="urn:microsoft.com/office/officeart/2005/8/layout/hierarchy2"/>
    <dgm:cxn modelId="{20320C53-C28D-442F-B430-09C1A98BBE83}" type="presParOf" srcId="{E8839718-AFE1-4309-B52E-4F82D60CCA6B}" destId="{173F9A7E-4089-4D5E-A296-8E75C1005617}" srcOrd="0" destOrd="0" presId="urn:microsoft.com/office/officeart/2005/8/layout/hierarchy2"/>
    <dgm:cxn modelId="{75F10588-30EE-4553-9FFC-65B495D85AFC}" type="presParOf" srcId="{3DD06C8D-CCC5-472D-9FBB-A3A190E06FA0}" destId="{D4E24A51-598B-49D5-92C6-B973AFB4CABA}" srcOrd="1" destOrd="0" presId="urn:microsoft.com/office/officeart/2005/8/layout/hierarchy2"/>
    <dgm:cxn modelId="{5329EF4B-168D-47B0-BDCD-F33EDAEA1C09}" type="presParOf" srcId="{D4E24A51-598B-49D5-92C6-B973AFB4CABA}" destId="{B75E8AD3-B7C0-4DF3-BB4A-3AD4EA5E27D7}" srcOrd="0" destOrd="0" presId="urn:microsoft.com/office/officeart/2005/8/layout/hierarchy2"/>
    <dgm:cxn modelId="{DE216B3C-01DF-4543-9890-ABCCFEBF14A4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2639" y="1450225"/>
          <a:ext cx="1113215" cy="778232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8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5433" y="1473019"/>
        <a:ext cx="1067627" cy="732644"/>
      </dsp:txXfrm>
    </dsp:sp>
    <dsp:sp modelId="{710F6D01-9BE8-4D89-B705-BE5BC88CDCDD}">
      <dsp:nvSpPr>
        <dsp:cNvPr id="0" name=""/>
        <dsp:cNvSpPr/>
      </dsp:nvSpPr>
      <dsp:spPr>
        <a:xfrm rot="17354827">
          <a:off x="889812" y="1480048"/>
          <a:ext cx="734065" cy="25551"/>
        </a:xfrm>
        <a:custGeom>
          <a:avLst/>
          <a:gdLst/>
          <a:ahLst/>
          <a:cxnLst/>
          <a:rect l="0" t="0" r="0" b="0"/>
          <a:pathLst>
            <a:path>
              <a:moveTo>
                <a:pt x="0" y="12775"/>
              </a:moveTo>
              <a:lnTo>
                <a:pt x="734065" y="12775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38493" y="1474472"/>
        <a:ext cx="36703" cy="36703"/>
      </dsp:txXfrm>
    </dsp:sp>
    <dsp:sp modelId="{76E956AC-3206-46F5-8011-83948BCB47DC}">
      <dsp:nvSpPr>
        <dsp:cNvPr id="0" name=""/>
        <dsp:cNvSpPr/>
      </dsp:nvSpPr>
      <dsp:spPr>
        <a:xfrm>
          <a:off x="1377834" y="700811"/>
          <a:ext cx="1343017" cy="890990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74514" y="831293"/>
        <a:ext cx="949657" cy="630026"/>
      </dsp:txXfrm>
    </dsp:sp>
    <dsp:sp modelId="{B766BE4A-6342-49D2-B16A-9F135EF9EA5A}">
      <dsp:nvSpPr>
        <dsp:cNvPr id="0" name=""/>
        <dsp:cNvSpPr/>
      </dsp:nvSpPr>
      <dsp:spPr>
        <a:xfrm rot="18351421">
          <a:off x="2529743" y="759612"/>
          <a:ext cx="922706" cy="25551"/>
        </a:xfrm>
        <a:custGeom>
          <a:avLst/>
          <a:gdLst/>
          <a:ahLst/>
          <a:cxnLst/>
          <a:rect l="0" t="0" r="0" b="0"/>
          <a:pathLst>
            <a:path>
              <a:moveTo>
                <a:pt x="0" y="12775"/>
              </a:moveTo>
              <a:lnTo>
                <a:pt x="922706" y="1277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68028" y="749320"/>
        <a:ext cx="46135" cy="46135"/>
      </dsp:txXfrm>
    </dsp:sp>
    <dsp:sp modelId="{8F2F06B7-A1BD-4B00-AFCA-FEEA4A19CCE7}">
      <dsp:nvSpPr>
        <dsp:cNvPr id="0" name=""/>
        <dsp:cNvSpPr/>
      </dsp:nvSpPr>
      <dsp:spPr>
        <a:xfrm>
          <a:off x="3261340" y="120166"/>
          <a:ext cx="1113215" cy="556607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24367" y="201679"/>
        <a:ext cx="787161" cy="393581"/>
      </dsp:txXfrm>
    </dsp:sp>
    <dsp:sp modelId="{DFDECBF9-68D4-48DF-BD3F-914813202723}">
      <dsp:nvSpPr>
        <dsp:cNvPr id="0" name=""/>
        <dsp:cNvSpPr/>
      </dsp:nvSpPr>
      <dsp:spPr>
        <a:xfrm rot="21440252">
          <a:off x="2720575" y="1121616"/>
          <a:ext cx="512967" cy="25551"/>
        </a:xfrm>
        <a:custGeom>
          <a:avLst/>
          <a:gdLst/>
          <a:ahLst/>
          <a:cxnLst/>
          <a:rect l="0" t="0" r="0" b="0"/>
          <a:pathLst>
            <a:path>
              <a:moveTo>
                <a:pt x="0" y="12775"/>
              </a:moveTo>
              <a:lnTo>
                <a:pt x="512967" y="1277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64234" y="1121567"/>
        <a:ext cx="25648" cy="25648"/>
      </dsp:txXfrm>
    </dsp:sp>
    <dsp:sp modelId="{F4BC4D37-1EE6-474B-8BC5-EB6722A14909}">
      <dsp:nvSpPr>
        <dsp:cNvPr id="0" name=""/>
        <dsp:cNvSpPr/>
      </dsp:nvSpPr>
      <dsp:spPr>
        <a:xfrm>
          <a:off x="3233265" y="844173"/>
          <a:ext cx="1113215" cy="556607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96292" y="925686"/>
        <a:ext cx="787161" cy="393581"/>
      </dsp:txXfrm>
    </dsp:sp>
    <dsp:sp modelId="{304F52C7-05FD-4317-9A4A-3426FDEAE9EF}">
      <dsp:nvSpPr>
        <dsp:cNvPr id="0" name=""/>
        <dsp:cNvSpPr/>
      </dsp:nvSpPr>
      <dsp:spPr>
        <a:xfrm rot="3263171">
          <a:off x="2549211" y="1467606"/>
          <a:ext cx="821875" cy="25551"/>
        </a:xfrm>
        <a:custGeom>
          <a:avLst/>
          <a:gdLst/>
          <a:ahLst/>
          <a:cxnLst/>
          <a:rect l="0" t="0" r="0" b="0"/>
          <a:pathLst>
            <a:path>
              <a:moveTo>
                <a:pt x="0" y="12775"/>
              </a:moveTo>
              <a:lnTo>
                <a:pt x="821875" y="1277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39601" y="1459835"/>
        <a:ext cx="41093" cy="41093"/>
      </dsp:txXfrm>
    </dsp:sp>
    <dsp:sp modelId="{987F16FD-308C-48CD-8700-FB2BB416BFD8}">
      <dsp:nvSpPr>
        <dsp:cNvPr id="0" name=""/>
        <dsp:cNvSpPr/>
      </dsp:nvSpPr>
      <dsp:spPr>
        <a:xfrm>
          <a:off x="3199445" y="1536154"/>
          <a:ext cx="1113215" cy="556607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62472" y="1617667"/>
        <a:ext cx="787161" cy="393581"/>
      </dsp:txXfrm>
    </dsp:sp>
    <dsp:sp modelId="{54B76DE3-44AD-4F6B-BFD5-30A161D48BC2}">
      <dsp:nvSpPr>
        <dsp:cNvPr id="0" name=""/>
        <dsp:cNvSpPr/>
      </dsp:nvSpPr>
      <dsp:spPr>
        <a:xfrm rot="4627862">
          <a:off x="728356" y="2337661"/>
          <a:ext cx="1048527" cy="25551"/>
        </a:xfrm>
        <a:custGeom>
          <a:avLst/>
          <a:gdLst/>
          <a:ahLst/>
          <a:cxnLst/>
          <a:rect l="0" t="0" r="0" b="0"/>
          <a:pathLst>
            <a:path>
              <a:moveTo>
                <a:pt x="0" y="12775"/>
              </a:moveTo>
              <a:lnTo>
                <a:pt x="1048527" y="12775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26407" y="2324223"/>
        <a:ext cx="52426" cy="52426"/>
      </dsp:txXfrm>
    </dsp:sp>
    <dsp:sp modelId="{E25A63AA-67FC-4BAA-BDB4-F064AEDE495F}">
      <dsp:nvSpPr>
        <dsp:cNvPr id="0" name=""/>
        <dsp:cNvSpPr/>
      </dsp:nvSpPr>
      <dsp:spPr>
        <a:xfrm>
          <a:off x="1369385" y="2398342"/>
          <a:ext cx="1308418" cy="926379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60998" y="2534007"/>
        <a:ext cx="925192" cy="655049"/>
      </dsp:txXfrm>
    </dsp:sp>
    <dsp:sp modelId="{B79CE5C7-A9BE-4346-B457-63770B76105F}">
      <dsp:nvSpPr>
        <dsp:cNvPr id="0" name=""/>
        <dsp:cNvSpPr/>
      </dsp:nvSpPr>
      <dsp:spPr>
        <a:xfrm rot="20018485">
          <a:off x="2649794" y="2729144"/>
          <a:ext cx="538808" cy="25551"/>
        </a:xfrm>
        <a:custGeom>
          <a:avLst/>
          <a:gdLst/>
          <a:ahLst/>
          <a:cxnLst/>
          <a:rect l="0" t="0" r="0" b="0"/>
          <a:pathLst>
            <a:path>
              <a:moveTo>
                <a:pt x="0" y="12775"/>
              </a:moveTo>
              <a:lnTo>
                <a:pt x="538808" y="1277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05728" y="2728450"/>
        <a:ext cx="26940" cy="26940"/>
      </dsp:txXfrm>
    </dsp:sp>
    <dsp:sp modelId="{89CD318E-94C8-4B3F-8D2B-0AE6865FAA36}">
      <dsp:nvSpPr>
        <dsp:cNvPr id="0" name=""/>
        <dsp:cNvSpPr/>
      </dsp:nvSpPr>
      <dsp:spPr>
        <a:xfrm>
          <a:off x="3160594" y="2344004"/>
          <a:ext cx="1113215" cy="556607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23621" y="2425517"/>
        <a:ext cx="787161" cy="393581"/>
      </dsp:txXfrm>
    </dsp:sp>
    <dsp:sp modelId="{6AB0BCF9-A4D1-45D6-B478-17D718785F98}">
      <dsp:nvSpPr>
        <dsp:cNvPr id="0" name=""/>
        <dsp:cNvSpPr/>
      </dsp:nvSpPr>
      <dsp:spPr>
        <a:xfrm>
          <a:off x="4273810" y="2609532"/>
          <a:ext cx="428387" cy="25551"/>
        </a:xfrm>
        <a:custGeom>
          <a:avLst/>
          <a:gdLst/>
          <a:ahLst/>
          <a:cxnLst/>
          <a:rect l="0" t="0" r="0" b="0"/>
          <a:pathLst>
            <a:path>
              <a:moveTo>
                <a:pt x="0" y="12775"/>
              </a:moveTo>
              <a:lnTo>
                <a:pt x="428387" y="1277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77294" y="2611598"/>
        <a:ext cx="21419" cy="21419"/>
      </dsp:txXfrm>
    </dsp:sp>
    <dsp:sp modelId="{C56F7FEA-5435-4B7E-BB2B-96A549E4925E}">
      <dsp:nvSpPr>
        <dsp:cNvPr id="0" name=""/>
        <dsp:cNvSpPr/>
      </dsp:nvSpPr>
      <dsp:spPr>
        <a:xfrm>
          <a:off x="4702198" y="2344004"/>
          <a:ext cx="1203386" cy="556607"/>
        </a:xfrm>
        <a:prstGeom prst="ellipse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78430" y="2425517"/>
        <a:ext cx="850922" cy="393581"/>
      </dsp:txXfrm>
    </dsp:sp>
    <dsp:sp modelId="{303EDD4D-C652-47AA-924D-0998F7201717}">
      <dsp:nvSpPr>
        <dsp:cNvPr id="0" name=""/>
        <dsp:cNvSpPr/>
      </dsp:nvSpPr>
      <dsp:spPr>
        <a:xfrm rot="2077274">
          <a:off x="2625861" y="3015416"/>
          <a:ext cx="586675" cy="25551"/>
        </a:xfrm>
        <a:custGeom>
          <a:avLst/>
          <a:gdLst/>
          <a:ahLst/>
          <a:cxnLst/>
          <a:rect l="0" t="0" r="0" b="0"/>
          <a:pathLst>
            <a:path>
              <a:moveTo>
                <a:pt x="0" y="12775"/>
              </a:moveTo>
              <a:lnTo>
                <a:pt x="586675" y="1277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04532" y="3013525"/>
        <a:ext cx="29333" cy="29333"/>
      </dsp:txXfrm>
    </dsp:sp>
    <dsp:sp modelId="{692875A9-9B66-405F-B564-DE0F6EB6E1D0}">
      <dsp:nvSpPr>
        <dsp:cNvPr id="0" name=""/>
        <dsp:cNvSpPr/>
      </dsp:nvSpPr>
      <dsp:spPr>
        <a:xfrm>
          <a:off x="3160594" y="2916547"/>
          <a:ext cx="1113215" cy="556607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23621" y="2998060"/>
        <a:ext cx="787161" cy="393581"/>
      </dsp:txXfrm>
    </dsp:sp>
    <dsp:sp modelId="{E8839718-AFE1-4309-B52E-4F82D60CCA6B}">
      <dsp:nvSpPr>
        <dsp:cNvPr id="0" name=""/>
        <dsp:cNvSpPr/>
      </dsp:nvSpPr>
      <dsp:spPr>
        <a:xfrm>
          <a:off x="4273810" y="3182076"/>
          <a:ext cx="384738" cy="25551"/>
        </a:xfrm>
        <a:custGeom>
          <a:avLst/>
          <a:gdLst/>
          <a:ahLst/>
          <a:cxnLst/>
          <a:rect l="0" t="0" r="0" b="0"/>
          <a:pathLst>
            <a:path>
              <a:moveTo>
                <a:pt x="0" y="12775"/>
              </a:moveTo>
              <a:lnTo>
                <a:pt x="384738" y="12775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56561" y="3185233"/>
        <a:ext cx="19236" cy="19236"/>
      </dsp:txXfrm>
    </dsp:sp>
    <dsp:sp modelId="{B75E8AD3-B7C0-4DF3-BB4A-3AD4EA5E27D7}">
      <dsp:nvSpPr>
        <dsp:cNvPr id="0" name=""/>
        <dsp:cNvSpPr/>
      </dsp:nvSpPr>
      <dsp:spPr>
        <a:xfrm>
          <a:off x="4658548" y="2916547"/>
          <a:ext cx="1271492" cy="556607"/>
        </a:xfrm>
        <a:prstGeom prst="ellipse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4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44754" y="2998060"/>
        <a:ext cx="899080" cy="393581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0812" y="1330857"/>
          <a:ext cx="1113881" cy="778698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lvl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8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CETI</a:t>
          </a:r>
          <a:endParaRPr lang="es-MX" sz="18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3619" y="1353664"/>
        <a:ext cx="1068267" cy="733084"/>
      </dsp:txXfrm>
    </dsp:sp>
    <dsp:sp modelId="{710F6D01-9BE8-4D89-B705-BE5BC88CDCDD}">
      <dsp:nvSpPr>
        <dsp:cNvPr id="0" name=""/>
        <dsp:cNvSpPr/>
      </dsp:nvSpPr>
      <dsp:spPr>
        <a:xfrm rot="17354827">
          <a:off x="888504" y="1359871"/>
          <a:ext cx="734504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734504" y="1360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37393" y="1355119"/>
        <a:ext cx="36725" cy="36725"/>
      </dsp:txXfrm>
    </dsp:sp>
    <dsp:sp modelId="{76E956AC-3206-46F5-8011-83948BCB47DC}">
      <dsp:nvSpPr>
        <dsp:cNvPr id="0" name=""/>
        <dsp:cNvSpPr/>
      </dsp:nvSpPr>
      <dsp:spPr>
        <a:xfrm>
          <a:off x="1376818" y="580995"/>
          <a:ext cx="1343820" cy="891523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lvl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1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  <a:endParaRPr lang="es-MX" sz="11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73616" y="711556"/>
        <a:ext cx="950224" cy="630401"/>
      </dsp:txXfrm>
    </dsp:sp>
    <dsp:sp modelId="{B766BE4A-6342-49D2-B16A-9F135EF9EA5A}">
      <dsp:nvSpPr>
        <dsp:cNvPr id="0" name=""/>
        <dsp:cNvSpPr/>
      </dsp:nvSpPr>
      <dsp:spPr>
        <a:xfrm rot="18351421">
          <a:off x="2529416" y="639005"/>
          <a:ext cx="923258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923258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67963" y="629533"/>
        <a:ext cx="46162" cy="46162"/>
      </dsp:txXfrm>
    </dsp:sp>
    <dsp:sp modelId="{8F2F06B7-A1BD-4B00-AFCA-FEEA4A19CCE7}">
      <dsp:nvSpPr>
        <dsp:cNvPr id="0" name=""/>
        <dsp:cNvSpPr/>
      </dsp:nvSpPr>
      <dsp:spPr>
        <a:xfrm>
          <a:off x="3261451" y="2"/>
          <a:ext cx="1113881" cy="5569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424575" y="81564"/>
        <a:ext cx="787633" cy="393816"/>
      </dsp:txXfrm>
    </dsp:sp>
    <dsp:sp modelId="{DFDECBF9-68D4-48DF-BD3F-914813202723}">
      <dsp:nvSpPr>
        <dsp:cNvPr id="0" name=""/>
        <dsp:cNvSpPr/>
      </dsp:nvSpPr>
      <dsp:spPr>
        <a:xfrm rot="21440252">
          <a:off x="2720362" y="1001225"/>
          <a:ext cx="513273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513273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64167" y="1002003"/>
        <a:ext cx="25663" cy="25663"/>
      </dsp:txXfrm>
    </dsp:sp>
    <dsp:sp modelId="{F4BC4D37-1EE6-474B-8BC5-EB6722A14909}">
      <dsp:nvSpPr>
        <dsp:cNvPr id="0" name=""/>
        <dsp:cNvSpPr/>
      </dsp:nvSpPr>
      <dsp:spPr>
        <a:xfrm>
          <a:off x="3233359" y="724443"/>
          <a:ext cx="1113881" cy="5569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96483" y="806005"/>
        <a:ext cx="787633" cy="393816"/>
      </dsp:txXfrm>
    </dsp:sp>
    <dsp:sp modelId="{304F52C7-05FD-4317-9A4A-3426FDEAE9EF}">
      <dsp:nvSpPr>
        <dsp:cNvPr id="0" name=""/>
        <dsp:cNvSpPr/>
      </dsp:nvSpPr>
      <dsp:spPr>
        <a:xfrm rot="3263171">
          <a:off x="2548895" y="1347422"/>
          <a:ext cx="822367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822367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39520" y="1340473"/>
        <a:ext cx="41118" cy="41118"/>
      </dsp:txXfrm>
    </dsp:sp>
    <dsp:sp modelId="{987F16FD-308C-48CD-8700-FB2BB416BFD8}">
      <dsp:nvSpPr>
        <dsp:cNvPr id="0" name=""/>
        <dsp:cNvSpPr/>
      </dsp:nvSpPr>
      <dsp:spPr>
        <a:xfrm>
          <a:off x="3199519" y="1416838"/>
          <a:ext cx="1113881" cy="5569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62643" y="1498400"/>
        <a:ext cx="787633" cy="393816"/>
      </dsp:txXfrm>
    </dsp:sp>
    <dsp:sp modelId="{54B76DE3-44AD-4F6B-BFD5-30A161D48BC2}">
      <dsp:nvSpPr>
        <dsp:cNvPr id="0" name=""/>
        <dsp:cNvSpPr/>
      </dsp:nvSpPr>
      <dsp:spPr>
        <a:xfrm rot="4627862">
          <a:off x="726951" y="2217998"/>
          <a:ext cx="1049155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1049155" y="1360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25300" y="2205379"/>
        <a:ext cx="52457" cy="52457"/>
      </dsp:txXfrm>
    </dsp:sp>
    <dsp:sp modelId="{E25A63AA-67FC-4BAA-BDB4-F064AEDE495F}">
      <dsp:nvSpPr>
        <dsp:cNvPr id="0" name=""/>
        <dsp:cNvSpPr/>
      </dsp:nvSpPr>
      <dsp:spPr>
        <a:xfrm>
          <a:off x="1368364" y="2279542"/>
          <a:ext cx="1309201" cy="926933"/>
        </a:xfrm>
        <a:prstGeom prst="ellipse">
          <a:avLst/>
        </a:prstGeom>
        <a:solidFill>
          <a:schemeClr val="accent5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lvl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105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  <a:endParaRPr lang="es-MX" sz="105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560092" y="2415288"/>
        <a:ext cx="925745" cy="655441"/>
      </dsp:txXfrm>
    </dsp:sp>
    <dsp:sp modelId="{B79CE5C7-A9BE-4346-B457-63770B76105F}">
      <dsp:nvSpPr>
        <dsp:cNvPr id="0" name=""/>
        <dsp:cNvSpPr/>
      </dsp:nvSpPr>
      <dsp:spPr>
        <a:xfrm rot="20018485">
          <a:off x="2649539" y="2609715"/>
          <a:ext cx="539131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539131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05626" y="2609847"/>
        <a:ext cx="26956" cy="26956"/>
      </dsp:txXfrm>
    </dsp:sp>
    <dsp:sp modelId="{89CD318E-94C8-4B3F-8D2B-0AE6865FAA36}">
      <dsp:nvSpPr>
        <dsp:cNvPr id="0" name=""/>
        <dsp:cNvSpPr/>
      </dsp:nvSpPr>
      <dsp:spPr>
        <a:xfrm>
          <a:off x="3160644" y="2225171"/>
          <a:ext cx="1113881" cy="5569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EMS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23768" y="2306733"/>
        <a:ext cx="787633" cy="393816"/>
      </dsp:txXfrm>
    </dsp:sp>
    <dsp:sp modelId="{6AB0BCF9-A4D1-45D6-B478-17D718785F98}">
      <dsp:nvSpPr>
        <dsp:cNvPr id="0" name=""/>
        <dsp:cNvSpPr/>
      </dsp:nvSpPr>
      <dsp:spPr>
        <a:xfrm>
          <a:off x="4274526" y="2490031"/>
          <a:ext cx="428644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428644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78132" y="2492925"/>
        <a:ext cx="21432" cy="21432"/>
      </dsp:txXfrm>
    </dsp:sp>
    <dsp:sp modelId="{C56F7FEA-5435-4B7E-BB2B-96A549E4925E}">
      <dsp:nvSpPr>
        <dsp:cNvPr id="0" name=""/>
        <dsp:cNvSpPr/>
      </dsp:nvSpPr>
      <dsp:spPr>
        <a:xfrm>
          <a:off x="4703170" y="2225171"/>
          <a:ext cx="1204106" cy="556940"/>
        </a:xfrm>
        <a:prstGeom prst="ellipse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79507" y="2306733"/>
        <a:ext cx="851432" cy="393816"/>
      </dsp:txXfrm>
    </dsp:sp>
    <dsp:sp modelId="{303EDD4D-C652-47AA-924D-0998F7201717}">
      <dsp:nvSpPr>
        <dsp:cNvPr id="0" name=""/>
        <dsp:cNvSpPr/>
      </dsp:nvSpPr>
      <dsp:spPr>
        <a:xfrm rot="2077274">
          <a:off x="2625591" y="2896158"/>
          <a:ext cx="587026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587026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04429" y="2895092"/>
        <a:ext cx="29351" cy="29351"/>
      </dsp:txXfrm>
    </dsp:sp>
    <dsp:sp modelId="{692875A9-9B66-405F-B564-DE0F6EB6E1D0}">
      <dsp:nvSpPr>
        <dsp:cNvPr id="0" name=""/>
        <dsp:cNvSpPr/>
      </dsp:nvSpPr>
      <dsp:spPr>
        <a:xfrm>
          <a:off x="3160644" y="2798057"/>
          <a:ext cx="1113881" cy="556940"/>
        </a:xfrm>
        <a:prstGeom prst="ellipse">
          <a:avLst/>
        </a:prstGeom>
        <a:solidFill>
          <a:schemeClr val="accent1">
            <a:lumMod val="60000"/>
            <a:lumOff val="4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ES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3323768" y="2879619"/>
        <a:ext cx="787633" cy="393816"/>
      </dsp:txXfrm>
    </dsp:sp>
    <dsp:sp modelId="{E8839718-AFE1-4309-B52E-4F82D60CCA6B}">
      <dsp:nvSpPr>
        <dsp:cNvPr id="0" name=""/>
        <dsp:cNvSpPr/>
      </dsp:nvSpPr>
      <dsp:spPr>
        <a:xfrm>
          <a:off x="4274526" y="3062917"/>
          <a:ext cx="384968" cy="27219"/>
        </a:xfrm>
        <a:custGeom>
          <a:avLst/>
          <a:gdLst/>
          <a:ahLst/>
          <a:cxnLst/>
          <a:rect l="0" t="0" r="0" b="0"/>
          <a:pathLst>
            <a:path>
              <a:moveTo>
                <a:pt x="0" y="13609"/>
              </a:moveTo>
              <a:lnTo>
                <a:pt x="384968" y="1360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lvl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57386" y="3066903"/>
        <a:ext cx="19248" cy="19248"/>
      </dsp:txXfrm>
    </dsp:sp>
    <dsp:sp modelId="{B75E8AD3-B7C0-4DF3-BB4A-3AD4EA5E27D7}">
      <dsp:nvSpPr>
        <dsp:cNvPr id="0" name=""/>
        <dsp:cNvSpPr/>
      </dsp:nvSpPr>
      <dsp:spPr>
        <a:xfrm>
          <a:off x="4659495" y="2798057"/>
          <a:ext cx="1272253" cy="556940"/>
        </a:xfrm>
        <a:prstGeom prst="ellipse">
          <a:avLst/>
        </a:prstGeom>
        <a:solidFill>
          <a:schemeClr val="bg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MX" sz="900" b="1" kern="1200" dirty="0" smtClean="0">
              <a:latin typeface="Arial" panose="020B0604020202020204" pitchFamily="34" charset="0"/>
              <a:cs typeface="Arial" panose="020B0604020202020204" pitchFamily="34" charset="0"/>
            </a:rPr>
            <a:t>4 CARRERAS</a:t>
          </a:r>
          <a:endParaRPr lang="es-MX" sz="900" b="1" kern="1200" dirty="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845812" y="2879619"/>
        <a:ext cx="899619" cy="39381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1.xml"/><Relationship Id="rId2" Type="http://schemas.openxmlformats.org/officeDocument/2006/relationships/diagramData" Target="../diagrams/data1.xml"/><Relationship Id="rId1" Type="http://schemas.openxmlformats.org/officeDocument/2006/relationships/image" Target="../media/image1.jpg"/><Relationship Id="rId6" Type="http://schemas.microsoft.com/office/2007/relationships/diagramDrawing" Target="../diagrams/drawing1.xml"/><Relationship Id="rId5" Type="http://schemas.openxmlformats.org/officeDocument/2006/relationships/diagramColors" Target="../diagrams/colors1.xml"/><Relationship Id="rId4" Type="http://schemas.openxmlformats.org/officeDocument/2006/relationships/diagramQuickStyle" Target="../diagrams/quickStyl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Layout" Target="../diagrams/layout2.xml"/><Relationship Id="rId2" Type="http://schemas.openxmlformats.org/officeDocument/2006/relationships/diagramData" Target="../diagrams/data2.xml"/><Relationship Id="rId1" Type="http://schemas.openxmlformats.org/officeDocument/2006/relationships/image" Target="../media/image1.jpg"/><Relationship Id="rId6" Type="http://schemas.microsoft.com/office/2007/relationships/diagramDrawing" Target="../diagrams/drawing2.xml"/><Relationship Id="rId5" Type="http://schemas.openxmlformats.org/officeDocument/2006/relationships/diagramColors" Target="../diagrams/colors2.xml"/><Relationship Id="rId4" Type="http://schemas.openxmlformats.org/officeDocument/2006/relationships/diagramQuickStyle" Target="../diagrams/quickStyle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106679</xdr:colOff>
      <xdr:row>0</xdr:row>
      <xdr:rowOff>76201</xdr:rowOff>
    </xdr:from>
    <xdr:to>
      <xdr:col>2</xdr:col>
      <xdr:colOff>130343</xdr:colOff>
      <xdr:row>3</xdr:row>
      <xdr:rowOff>142876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79" y="76201"/>
          <a:ext cx="623739" cy="685800"/>
        </a:xfrm>
        <a:prstGeom prst="rect">
          <a:avLst/>
        </a:prstGeom>
      </xdr:spPr>
    </xdr:pic>
    <xdr:clientData/>
  </xdr:twoCellAnchor>
  <xdr:twoCellAnchor>
    <xdr:from>
      <xdr:col>1</xdr:col>
      <xdr:colOff>396875</xdr:colOff>
      <xdr:row>6</xdr:row>
      <xdr:rowOff>158750</xdr:rowOff>
    </xdr:from>
    <xdr:to>
      <xdr:col>13</xdr:col>
      <xdr:colOff>517190</xdr:colOff>
      <xdr:row>24</xdr:row>
      <xdr:rowOff>79375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106679</xdr:colOff>
      <xdr:row>0</xdr:row>
      <xdr:rowOff>76201</xdr:rowOff>
    </xdr:from>
    <xdr:to>
      <xdr:col>2</xdr:col>
      <xdr:colOff>130343</xdr:colOff>
      <xdr:row>3</xdr:row>
      <xdr:rowOff>142876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6968" y="76201"/>
          <a:ext cx="625243" cy="688307"/>
        </a:xfrm>
        <a:prstGeom prst="rect">
          <a:avLst/>
        </a:prstGeom>
      </xdr:spPr>
    </xdr:pic>
    <xdr:clientData/>
  </xdr:twoCellAnchor>
  <xdr:twoCellAnchor>
    <xdr:from>
      <xdr:col>1</xdr:col>
      <xdr:colOff>391653</xdr:colOff>
      <xdr:row>7</xdr:row>
      <xdr:rowOff>0</xdr:rowOff>
    </xdr:from>
    <xdr:to>
      <xdr:col>13</xdr:col>
      <xdr:colOff>511968</xdr:colOff>
      <xdr:row>26</xdr:row>
      <xdr:rowOff>63500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8"/>
  <sheetViews>
    <sheetView tabSelected="1" view="pageBreakPreview" topLeftCell="A112" zoomScale="60" zoomScaleNormal="50" workbookViewId="0">
      <selection activeCell="B321" sqref="B321:N321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" customWidth="1"/>
    <col min="14" max="14" width="17.7109375" customWidth="1"/>
    <col min="15" max="15" width="12.5703125" customWidth="1"/>
  </cols>
  <sheetData>
    <row r="1" spans="2:14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</row>
    <row r="2" spans="2:14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</row>
    <row r="3" spans="2:14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</row>
    <row r="4" spans="2:14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7"/>
      <c r="M4" s="1"/>
      <c r="N4" s="1"/>
    </row>
    <row r="5" spans="2:14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</row>
    <row r="6" spans="2:14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</row>
    <row r="7" spans="2:14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</row>
    <row r="8" spans="2:14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</row>
    <row r="9" spans="2:14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</row>
    <row r="10" spans="2:14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</row>
    <row r="11" spans="2:14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</row>
    <row r="12" spans="2:14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</row>
    <row r="13" spans="2:14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</row>
    <row r="14" spans="2:14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</row>
    <row r="15" spans="2:14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</row>
    <row r="16" spans="2:14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</row>
    <row r="17" spans="2:14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</row>
    <row r="18" spans="2:14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</row>
    <row r="19" spans="2:14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</row>
    <row r="20" spans="2:14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</row>
    <row r="21" spans="2:14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</row>
    <row r="22" spans="2:14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</row>
    <row r="23" spans="2:14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</row>
    <row r="24" spans="2:14" ht="18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8"/>
      <c r="M24" s="1"/>
      <c r="N24" s="1"/>
    </row>
    <row r="25" spans="2:14" ht="18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8"/>
      <c r="M25" s="1"/>
      <c r="N25" s="1"/>
    </row>
    <row r="26" spans="2:14" ht="18" x14ac:dyDescent="0.25">
      <c r="B26" s="1"/>
      <c r="C26" s="1"/>
      <c r="D26" s="1"/>
      <c r="E26" s="1"/>
      <c r="F26" s="1"/>
      <c r="G26" s="1"/>
      <c r="H26" s="1"/>
      <c r="I26" s="1"/>
      <c r="J26" s="4"/>
      <c r="K26" s="4"/>
      <c r="L26" s="8"/>
      <c r="M26" s="1"/>
      <c r="N26" s="1"/>
    </row>
    <row r="27" spans="2:14" ht="6.75" customHeight="1" x14ac:dyDescent="0.25">
      <c r="B27" s="1"/>
      <c r="C27" s="1"/>
      <c r="D27" s="1"/>
      <c r="E27" s="1"/>
      <c r="F27" s="1"/>
      <c r="G27" s="1"/>
      <c r="H27" s="1"/>
      <c r="I27" s="1"/>
      <c r="J27" s="4"/>
      <c r="K27" s="4"/>
      <c r="L27" s="4"/>
      <c r="M27" s="1"/>
      <c r="N27" s="1"/>
    </row>
    <row r="28" spans="2:14" ht="7.15" customHeight="1" x14ac:dyDescent="0.25">
      <c r="B28" s="1"/>
      <c r="C28" s="1"/>
      <c r="D28" s="1"/>
      <c r="E28" s="1"/>
      <c r="F28" s="1"/>
      <c r="G28" s="1"/>
      <c r="H28" s="1"/>
      <c r="I28" s="1"/>
      <c r="J28" s="4"/>
      <c r="K28" s="4"/>
      <c r="L28" s="4"/>
      <c r="M28" s="1"/>
      <c r="N28" s="1"/>
    </row>
    <row r="29" spans="2:14" ht="20.25" x14ac:dyDescent="0.25">
      <c r="B29" s="92" t="s">
        <v>4</v>
      </c>
      <c r="C29" s="92"/>
      <c r="D29" s="80" t="s">
        <v>5</v>
      </c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2:14" x14ac:dyDescent="0.25">
      <c r="B30" s="93">
        <f>SUM(B31:G33)</f>
        <v>3</v>
      </c>
      <c r="C30" s="93"/>
      <c r="D30" s="55" t="s">
        <v>6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</row>
    <row r="31" spans="2:14" x14ac:dyDescent="0.25">
      <c r="B31" s="52">
        <v>1</v>
      </c>
      <c r="C31" s="52"/>
      <c r="D31" s="52"/>
      <c r="E31" s="52"/>
      <c r="F31" s="52"/>
      <c r="G31" s="52"/>
      <c r="H31" s="54" t="s">
        <v>7</v>
      </c>
      <c r="I31" s="54"/>
      <c r="J31" s="54"/>
      <c r="K31" s="54"/>
      <c r="L31" s="54"/>
      <c r="M31" s="54"/>
      <c r="N31" s="54"/>
    </row>
    <row r="32" spans="2:14" x14ac:dyDescent="0.25">
      <c r="B32" s="52">
        <v>1</v>
      </c>
      <c r="C32" s="52"/>
      <c r="D32" s="52"/>
      <c r="E32" s="52"/>
      <c r="F32" s="52"/>
      <c r="G32" s="52"/>
      <c r="H32" s="54" t="s">
        <v>8</v>
      </c>
      <c r="I32" s="54"/>
      <c r="J32" s="54"/>
      <c r="K32" s="54"/>
      <c r="L32" s="54"/>
      <c r="M32" s="54"/>
      <c r="N32" s="54"/>
    </row>
    <row r="33" spans="2:14" x14ac:dyDescent="0.25">
      <c r="B33" s="52">
        <v>1</v>
      </c>
      <c r="C33" s="52"/>
      <c r="D33" s="52"/>
      <c r="E33" s="52"/>
      <c r="F33" s="52"/>
      <c r="G33" s="52"/>
      <c r="H33" s="54" t="s">
        <v>9</v>
      </c>
      <c r="I33" s="54"/>
      <c r="J33" s="54"/>
      <c r="K33" s="54"/>
      <c r="L33" s="54"/>
      <c r="M33" s="54"/>
      <c r="N33" s="54"/>
    </row>
    <row r="34" spans="2:14" ht="20.25" x14ac:dyDescent="0.25">
      <c r="B34" s="80" t="s">
        <v>10</v>
      </c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</row>
    <row r="35" spans="2:14" ht="14.45" customHeight="1" x14ac:dyDescent="0.25">
      <c r="B35" s="69" t="s">
        <v>176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47" t="s">
        <v>11</v>
      </c>
      <c r="N35" s="47" t="s">
        <v>12</v>
      </c>
    </row>
    <row r="36" spans="2:14" x14ac:dyDescent="0.25">
      <c r="B36" s="87">
        <f>B37+B47</f>
        <v>8228</v>
      </c>
      <c r="C36" s="87"/>
      <c r="D36" s="60" t="s">
        <v>13</v>
      </c>
      <c r="E36" s="60"/>
      <c r="F36" s="60"/>
      <c r="G36" s="60"/>
      <c r="H36" s="60"/>
      <c r="I36" s="60"/>
      <c r="J36" s="60"/>
      <c r="K36" s="60"/>
      <c r="L36" s="60"/>
      <c r="M36" s="17">
        <f>M37+M47</f>
        <v>2829</v>
      </c>
      <c r="N36" s="17">
        <f>N37+N47</f>
        <v>5399</v>
      </c>
    </row>
    <row r="37" spans="2:14" x14ac:dyDescent="0.25">
      <c r="B37" s="62">
        <f>B38+B44</f>
        <v>2689</v>
      </c>
      <c r="C37" s="62"/>
      <c r="D37" s="62"/>
      <c r="E37" s="55" t="s">
        <v>14</v>
      </c>
      <c r="F37" s="55"/>
      <c r="G37" s="55"/>
      <c r="H37" s="55"/>
      <c r="I37" s="55"/>
      <c r="J37" s="55"/>
      <c r="K37" s="55"/>
      <c r="L37" s="55"/>
      <c r="M37" s="20">
        <f>M38+M44</f>
        <v>1231</v>
      </c>
      <c r="N37" s="20">
        <f>N38+N44</f>
        <v>1458</v>
      </c>
    </row>
    <row r="38" spans="2:14" x14ac:dyDescent="0.25">
      <c r="B38" s="84">
        <f>SUM(B39:J43)</f>
        <v>2304</v>
      </c>
      <c r="C38" s="84"/>
      <c r="D38" s="84"/>
      <c r="E38" s="84"/>
      <c r="F38" s="84"/>
      <c r="G38" s="84"/>
      <c r="H38" s="85" t="s">
        <v>15</v>
      </c>
      <c r="I38" s="85"/>
      <c r="J38" s="85"/>
      <c r="K38" s="85"/>
      <c r="L38" s="85"/>
      <c r="M38" s="24">
        <f>SUM(M39:M43)</f>
        <v>1177</v>
      </c>
      <c r="N38" s="24">
        <f>SUM(N39:N43)</f>
        <v>1127</v>
      </c>
    </row>
    <row r="39" spans="2:14" x14ac:dyDescent="0.25">
      <c r="B39" s="52">
        <f>M39+N39</f>
        <v>196</v>
      </c>
      <c r="C39" s="52"/>
      <c r="D39" s="52"/>
      <c r="E39" s="52"/>
      <c r="F39" s="52"/>
      <c r="G39" s="52"/>
      <c r="H39" s="52"/>
      <c r="I39" s="52"/>
      <c r="J39" s="52"/>
      <c r="K39" s="54" t="s">
        <v>16</v>
      </c>
      <c r="L39" s="54"/>
      <c r="M39" s="46">
        <v>30</v>
      </c>
      <c r="N39" s="46">
        <v>166</v>
      </c>
    </row>
    <row r="40" spans="2:14" x14ac:dyDescent="0.25">
      <c r="B40" s="52">
        <f>M40+N40</f>
        <v>297</v>
      </c>
      <c r="C40" s="52"/>
      <c r="D40" s="52"/>
      <c r="E40" s="52"/>
      <c r="F40" s="52"/>
      <c r="G40" s="52"/>
      <c r="H40" s="52"/>
      <c r="I40" s="52"/>
      <c r="J40" s="52"/>
      <c r="K40" s="54" t="s">
        <v>17</v>
      </c>
      <c r="L40" s="54"/>
      <c r="M40" s="46">
        <v>42</v>
      </c>
      <c r="N40" s="46">
        <v>255</v>
      </c>
    </row>
    <row r="41" spans="2:14" x14ac:dyDescent="0.25">
      <c r="B41" s="52">
        <f>M41+N41</f>
        <v>813</v>
      </c>
      <c r="C41" s="52"/>
      <c r="D41" s="52"/>
      <c r="E41" s="52"/>
      <c r="F41" s="52"/>
      <c r="G41" s="52"/>
      <c r="H41" s="52"/>
      <c r="I41" s="52"/>
      <c r="J41" s="52"/>
      <c r="K41" s="54" t="s">
        <v>18</v>
      </c>
      <c r="L41" s="54"/>
      <c r="M41" s="46">
        <v>212</v>
      </c>
      <c r="N41" s="46">
        <v>601</v>
      </c>
    </row>
    <row r="42" spans="2:14" x14ac:dyDescent="0.25">
      <c r="B42" s="52">
        <f>M42+N42</f>
        <v>992</v>
      </c>
      <c r="C42" s="52"/>
      <c r="D42" s="52"/>
      <c r="E42" s="52"/>
      <c r="F42" s="52"/>
      <c r="G42" s="52"/>
      <c r="H42" s="52"/>
      <c r="I42" s="52"/>
      <c r="J42" s="52"/>
      <c r="K42" s="54" t="s">
        <v>140</v>
      </c>
      <c r="L42" s="54"/>
      <c r="M42" s="46">
        <v>893</v>
      </c>
      <c r="N42" s="46">
        <v>99</v>
      </c>
    </row>
    <row r="43" spans="2:14" x14ac:dyDescent="0.25">
      <c r="B43" s="52">
        <f>M43+N43</f>
        <v>6</v>
      </c>
      <c r="C43" s="52"/>
      <c r="D43" s="52"/>
      <c r="E43" s="52"/>
      <c r="F43" s="52"/>
      <c r="G43" s="52"/>
      <c r="H43" s="52"/>
      <c r="I43" s="52"/>
      <c r="J43" s="52"/>
      <c r="K43" s="54" t="s">
        <v>19</v>
      </c>
      <c r="L43" s="54"/>
      <c r="M43" s="46">
        <v>0</v>
      </c>
      <c r="N43" s="46">
        <v>6</v>
      </c>
    </row>
    <row r="44" spans="2:14" x14ac:dyDescent="0.25">
      <c r="B44" s="84">
        <f>B45+B46</f>
        <v>385</v>
      </c>
      <c r="C44" s="84"/>
      <c r="D44" s="84"/>
      <c r="E44" s="84"/>
      <c r="F44" s="84"/>
      <c r="G44" s="84"/>
      <c r="H44" s="85" t="s">
        <v>21</v>
      </c>
      <c r="I44" s="85"/>
      <c r="J44" s="85"/>
      <c r="K44" s="85"/>
      <c r="L44" s="85"/>
      <c r="M44" s="24">
        <f>M45+M46</f>
        <v>54</v>
      </c>
      <c r="N44" s="24">
        <f>N45+N46</f>
        <v>331</v>
      </c>
    </row>
    <row r="45" spans="2:14" x14ac:dyDescent="0.25">
      <c r="B45" s="88">
        <f>M45+N45</f>
        <v>282</v>
      </c>
      <c r="C45" s="88"/>
      <c r="D45" s="88"/>
      <c r="E45" s="88"/>
      <c r="F45" s="88"/>
      <c r="G45" s="88"/>
      <c r="H45" s="88"/>
      <c r="I45" s="88"/>
      <c r="J45" s="88"/>
      <c r="K45" s="54" t="s">
        <v>20</v>
      </c>
      <c r="L45" s="54"/>
      <c r="M45" s="46">
        <v>24</v>
      </c>
      <c r="N45" s="46">
        <v>258</v>
      </c>
    </row>
    <row r="46" spans="2:14" x14ac:dyDescent="0.25">
      <c r="B46" s="89">
        <f>SUM(M46:N46)</f>
        <v>103</v>
      </c>
      <c r="C46" s="90"/>
      <c r="D46" s="90"/>
      <c r="E46" s="90"/>
      <c r="F46" s="90"/>
      <c r="G46" s="90"/>
      <c r="H46" s="90"/>
      <c r="I46" s="90"/>
      <c r="J46" s="91"/>
      <c r="K46" s="49"/>
      <c r="L46" s="49" t="s">
        <v>53</v>
      </c>
      <c r="M46" s="46">
        <v>30</v>
      </c>
      <c r="N46" s="46">
        <v>73</v>
      </c>
    </row>
    <row r="47" spans="2:14" x14ac:dyDescent="0.25">
      <c r="B47" s="62">
        <f>B48+B61+B69</f>
        <v>5539</v>
      </c>
      <c r="C47" s="62"/>
      <c r="D47" s="62"/>
      <c r="E47" s="55" t="s">
        <v>22</v>
      </c>
      <c r="F47" s="55"/>
      <c r="G47" s="55"/>
      <c r="H47" s="55"/>
      <c r="I47" s="55"/>
      <c r="J47" s="55"/>
      <c r="K47" s="55"/>
      <c r="L47" s="55"/>
      <c r="M47" s="20">
        <f>M48+M61+M69</f>
        <v>1598</v>
      </c>
      <c r="N47" s="20">
        <f>N48+N61+N69</f>
        <v>3941</v>
      </c>
    </row>
    <row r="48" spans="2:14" x14ac:dyDescent="0.25">
      <c r="B48" s="84">
        <f>SUM(B49:J59)</f>
        <v>2916</v>
      </c>
      <c r="C48" s="84"/>
      <c r="D48" s="84"/>
      <c r="E48" s="84"/>
      <c r="F48" s="84"/>
      <c r="G48" s="84"/>
      <c r="H48" s="85" t="s">
        <v>15</v>
      </c>
      <c r="I48" s="85"/>
      <c r="J48" s="85"/>
      <c r="K48" s="85"/>
      <c r="L48" s="85"/>
      <c r="M48" s="24">
        <f>SUM(M49:M59)</f>
        <v>676</v>
      </c>
      <c r="N48" s="24">
        <f>SUM(N49:N59)</f>
        <v>2240</v>
      </c>
    </row>
    <row r="49" spans="2:14" x14ac:dyDescent="0.25">
      <c r="B49" s="52">
        <f t="shared" ref="B49:B59" si="0">M49+N49</f>
        <v>159</v>
      </c>
      <c r="C49" s="52"/>
      <c r="D49" s="52"/>
      <c r="E49" s="52"/>
      <c r="F49" s="52"/>
      <c r="G49" s="52"/>
      <c r="H49" s="52"/>
      <c r="I49" s="52"/>
      <c r="J49" s="52"/>
      <c r="K49" s="54" t="s">
        <v>23</v>
      </c>
      <c r="L49" s="54"/>
      <c r="M49" s="46">
        <v>32</v>
      </c>
      <c r="N49" s="46">
        <v>127</v>
      </c>
    </row>
    <row r="50" spans="2:14" x14ac:dyDescent="0.25">
      <c r="B50" s="52">
        <f t="shared" si="0"/>
        <v>321</v>
      </c>
      <c r="C50" s="52"/>
      <c r="D50" s="52"/>
      <c r="E50" s="52"/>
      <c r="F50" s="52"/>
      <c r="G50" s="52"/>
      <c r="H50" s="52"/>
      <c r="I50" s="52"/>
      <c r="J50" s="52"/>
      <c r="K50" s="54" t="s">
        <v>24</v>
      </c>
      <c r="L50" s="54"/>
      <c r="M50" s="46">
        <v>50</v>
      </c>
      <c r="N50" s="46">
        <v>271</v>
      </c>
    </row>
    <row r="51" spans="2:14" x14ac:dyDescent="0.25">
      <c r="B51" s="52">
        <f t="shared" si="0"/>
        <v>466</v>
      </c>
      <c r="C51" s="52"/>
      <c r="D51" s="52"/>
      <c r="E51" s="52"/>
      <c r="F51" s="52"/>
      <c r="G51" s="52"/>
      <c r="H51" s="52"/>
      <c r="I51" s="52"/>
      <c r="J51" s="52"/>
      <c r="K51" s="54" t="s">
        <v>25</v>
      </c>
      <c r="L51" s="54"/>
      <c r="M51" s="46">
        <v>83</v>
      </c>
      <c r="N51" s="46">
        <v>383</v>
      </c>
    </row>
    <row r="52" spans="2:14" x14ac:dyDescent="0.25">
      <c r="B52" s="52">
        <f t="shared" si="0"/>
        <v>335</v>
      </c>
      <c r="C52" s="52"/>
      <c r="D52" s="52"/>
      <c r="E52" s="52"/>
      <c r="F52" s="52"/>
      <c r="G52" s="52"/>
      <c r="H52" s="52"/>
      <c r="I52" s="52"/>
      <c r="J52" s="52"/>
      <c r="K52" s="54" t="s">
        <v>26</v>
      </c>
      <c r="L52" s="54"/>
      <c r="M52" s="46">
        <v>127</v>
      </c>
      <c r="N52" s="46">
        <v>208</v>
      </c>
    </row>
    <row r="53" spans="2:14" x14ac:dyDescent="0.25">
      <c r="B53" s="52">
        <f t="shared" si="0"/>
        <v>308</v>
      </c>
      <c r="C53" s="52"/>
      <c r="D53" s="52"/>
      <c r="E53" s="52"/>
      <c r="F53" s="52"/>
      <c r="G53" s="52"/>
      <c r="H53" s="52"/>
      <c r="I53" s="52"/>
      <c r="J53" s="52"/>
      <c r="K53" s="54" t="s">
        <v>27</v>
      </c>
      <c r="L53" s="54"/>
      <c r="M53" s="46">
        <v>47</v>
      </c>
      <c r="N53" s="46">
        <v>261</v>
      </c>
    </row>
    <row r="54" spans="2:14" x14ac:dyDescent="0.25">
      <c r="B54" s="52">
        <f t="shared" si="0"/>
        <v>65</v>
      </c>
      <c r="C54" s="52"/>
      <c r="D54" s="52"/>
      <c r="E54" s="52"/>
      <c r="F54" s="52"/>
      <c r="G54" s="52"/>
      <c r="H54" s="52"/>
      <c r="I54" s="52"/>
      <c r="J54" s="52"/>
      <c r="K54" s="54" t="s">
        <v>28</v>
      </c>
      <c r="L54" s="54"/>
      <c r="M54" s="46">
        <v>10</v>
      </c>
      <c r="N54" s="46">
        <v>55</v>
      </c>
    </row>
    <row r="55" spans="2:14" x14ac:dyDescent="0.25">
      <c r="B55" s="52">
        <f t="shared" si="0"/>
        <v>241</v>
      </c>
      <c r="C55" s="52"/>
      <c r="D55" s="52"/>
      <c r="E55" s="52"/>
      <c r="F55" s="52"/>
      <c r="G55" s="52"/>
      <c r="H55" s="52"/>
      <c r="I55" s="52"/>
      <c r="J55" s="52"/>
      <c r="K55" s="54" t="s">
        <v>29</v>
      </c>
      <c r="L55" s="54"/>
      <c r="M55" s="46">
        <v>38</v>
      </c>
      <c r="N55" s="46">
        <v>203</v>
      </c>
    </row>
    <row r="56" spans="2:14" x14ac:dyDescent="0.25">
      <c r="B56" s="52">
        <f t="shared" si="0"/>
        <v>276</v>
      </c>
      <c r="C56" s="52"/>
      <c r="D56" s="52"/>
      <c r="E56" s="52"/>
      <c r="F56" s="52"/>
      <c r="G56" s="52"/>
      <c r="H56" s="52"/>
      <c r="I56" s="52"/>
      <c r="J56" s="52"/>
      <c r="K56" s="54" t="s">
        <v>30</v>
      </c>
      <c r="L56" s="54"/>
      <c r="M56" s="46">
        <v>49</v>
      </c>
      <c r="N56" s="46">
        <v>227</v>
      </c>
    </row>
    <row r="57" spans="2:14" x14ac:dyDescent="0.25">
      <c r="B57" s="52">
        <f t="shared" si="0"/>
        <v>394</v>
      </c>
      <c r="C57" s="52"/>
      <c r="D57" s="52"/>
      <c r="E57" s="52"/>
      <c r="F57" s="52"/>
      <c r="G57" s="52"/>
      <c r="H57" s="52"/>
      <c r="I57" s="52"/>
      <c r="J57" s="52"/>
      <c r="K57" s="54" t="s">
        <v>31</v>
      </c>
      <c r="L57" s="54"/>
      <c r="M57" s="46">
        <v>22</v>
      </c>
      <c r="N57" s="46">
        <v>372</v>
      </c>
    </row>
    <row r="58" spans="2:14" x14ac:dyDescent="0.25">
      <c r="B58" s="52">
        <f t="shared" si="0"/>
        <v>0</v>
      </c>
      <c r="C58" s="52"/>
      <c r="D58" s="52"/>
      <c r="E58" s="52"/>
      <c r="F58" s="52"/>
      <c r="G58" s="52"/>
      <c r="H58" s="52"/>
      <c r="I58" s="52"/>
      <c r="J58" s="52"/>
      <c r="K58" s="54" t="s">
        <v>32</v>
      </c>
      <c r="L58" s="54"/>
      <c r="M58" s="46">
        <v>0</v>
      </c>
      <c r="N58" s="46">
        <v>0</v>
      </c>
    </row>
    <row r="59" spans="2:14" x14ac:dyDescent="0.25">
      <c r="B59" s="52">
        <f t="shared" si="0"/>
        <v>351</v>
      </c>
      <c r="C59" s="52"/>
      <c r="D59" s="52"/>
      <c r="E59" s="52"/>
      <c r="F59" s="52"/>
      <c r="G59" s="52"/>
      <c r="H59" s="52"/>
      <c r="I59" s="52"/>
      <c r="J59" s="52"/>
      <c r="K59" s="54" t="s">
        <v>33</v>
      </c>
      <c r="L59" s="54"/>
      <c r="M59" s="46">
        <v>218</v>
      </c>
      <c r="N59" s="46">
        <v>133</v>
      </c>
    </row>
    <row r="60" spans="2:14" x14ac:dyDescent="0.25">
      <c r="B60" s="34"/>
      <c r="C60" s="34"/>
      <c r="D60" s="34"/>
      <c r="E60" s="34"/>
      <c r="F60" s="34"/>
      <c r="G60" s="34"/>
      <c r="H60" s="34"/>
      <c r="I60" s="34"/>
      <c r="J60" s="34"/>
      <c r="K60" s="35"/>
      <c r="L60" s="35"/>
      <c r="M60" s="161"/>
      <c r="N60" s="161"/>
    </row>
    <row r="61" spans="2:14" x14ac:dyDescent="0.25">
      <c r="B61" s="84">
        <f>SUM(B62:J68)</f>
        <v>2124</v>
      </c>
      <c r="C61" s="84"/>
      <c r="D61" s="84"/>
      <c r="E61" s="84"/>
      <c r="F61" s="84"/>
      <c r="G61" s="84"/>
      <c r="H61" s="85" t="s">
        <v>21</v>
      </c>
      <c r="I61" s="85"/>
      <c r="J61" s="85"/>
      <c r="K61" s="85"/>
      <c r="L61" s="85"/>
      <c r="M61" s="24">
        <f>SUM(M62:M68)</f>
        <v>782</v>
      </c>
      <c r="N61" s="24">
        <f>SUM(N62:N68)</f>
        <v>1342</v>
      </c>
    </row>
    <row r="62" spans="2:14" x14ac:dyDescent="0.25">
      <c r="B62" s="52">
        <f t="shared" ref="B62:B68" si="1">M62+N62</f>
        <v>156</v>
      </c>
      <c r="C62" s="52"/>
      <c r="D62" s="52"/>
      <c r="E62" s="52"/>
      <c r="F62" s="52"/>
      <c r="G62" s="52"/>
      <c r="H62" s="52"/>
      <c r="I62" s="52"/>
      <c r="J62" s="52"/>
      <c r="K62" s="54" t="s">
        <v>34</v>
      </c>
      <c r="L62" s="54"/>
      <c r="M62" s="46">
        <v>29</v>
      </c>
      <c r="N62" s="46">
        <v>127</v>
      </c>
    </row>
    <row r="63" spans="2:14" x14ac:dyDescent="0.25">
      <c r="B63" s="52">
        <f t="shared" si="1"/>
        <v>487</v>
      </c>
      <c r="C63" s="52"/>
      <c r="D63" s="52"/>
      <c r="E63" s="52"/>
      <c r="F63" s="52"/>
      <c r="G63" s="52"/>
      <c r="H63" s="52"/>
      <c r="I63" s="52"/>
      <c r="J63" s="52"/>
      <c r="K63" s="54" t="s">
        <v>24</v>
      </c>
      <c r="L63" s="54"/>
      <c r="M63" s="46">
        <v>84</v>
      </c>
      <c r="N63" s="46">
        <v>403</v>
      </c>
    </row>
    <row r="64" spans="2:14" x14ac:dyDescent="0.25">
      <c r="B64" s="52">
        <f t="shared" si="1"/>
        <v>266</v>
      </c>
      <c r="C64" s="52"/>
      <c r="D64" s="52"/>
      <c r="E64" s="52"/>
      <c r="F64" s="52"/>
      <c r="G64" s="52"/>
      <c r="H64" s="52"/>
      <c r="I64" s="52"/>
      <c r="J64" s="52"/>
      <c r="K64" s="54" t="s">
        <v>35</v>
      </c>
      <c r="L64" s="54"/>
      <c r="M64" s="46">
        <v>138</v>
      </c>
      <c r="N64" s="46">
        <v>128</v>
      </c>
    </row>
    <row r="65" spans="2:14" x14ac:dyDescent="0.25">
      <c r="B65" s="52">
        <f t="shared" si="1"/>
        <v>397</v>
      </c>
      <c r="C65" s="52"/>
      <c r="D65" s="52"/>
      <c r="E65" s="52"/>
      <c r="F65" s="52"/>
      <c r="G65" s="52"/>
      <c r="H65" s="52"/>
      <c r="I65" s="52"/>
      <c r="J65" s="52"/>
      <c r="K65" s="54" t="s">
        <v>36</v>
      </c>
      <c r="L65" s="54"/>
      <c r="M65" s="46">
        <v>34</v>
      </c>
      <c r="N65" s="46">
        <v>363</v>
      </c>
    </row>
    <row r="66" spans="2:14" x14ac:dyDescent="0.25">
      <c r="B66" s="52">
        <f t="shared" si="1"/>
        <v>321</v>
      </c>
      <c r="C66" s="52"/>
      <c r="D66" s="52"/>
      <c r="E66" s="52"/>
      <c r="F66" s="52"/>
      <c r="G66" s="52"/>
      <c r="H66" s="52"/>
      <c r="I66" s="52"/>
      <c r="J66" s="52"/>
      <c r="K66" s="54" t="s">
        <v>33</v>
      </c>
      <c r="L66" s="54"/>
      <c r="M66" s="46">
        <v>205</v>
      </c>
      <c r="N66" s="46">
        <v>116</v>
      </c>
    </row>
    <row r="67" spans="2:14" x14ac:dyDescent="0.25">
      <c r="B67" s="52">
        <f t="shared" si="1"/>
        <v>301</v>
      </c>
      <c r="C67" s="52"/>
      <c r="D67" s="52"/>
      <c r="E67" s="52"/>
      <c r="F67" s="52"/>
      <c r="G67" s="52"/>
      <c r="H67" s="52"/>
      <c r="I67" s="52"/>
      <c r="J67" s="52"/>
      <c r="K67" s="54" t="s">
        <v>37</v>
      </c>
      <c r="L67" s="54"/>
      <c r="M67" s="46">
        <v>197</v>
      </c>
      <c r="N67" s="46">
        <v>104</v>
      </c>
    </row>
    <row r="68" spans="2:14" x14ac:dyDescent="0.25">
      <c r="B68" s="52">
        <f t="shared" si="1"/>
        <v>196</v>
      </c>
      <c r="C68" s="52"/>
      <c r="D68" s="52"/>
      <c r="E68" s="52"/>
      <c r="F68" s="52"/>
      <c r="G68" s="52"/>
      <c r="H68" s="52"/>
      <c r="I68" s="52"/>
      <c r="J68" s="52"/>
      <c r="K68" s="54" t="s">
        <v>38</v>
      </c>
      <c r="L68" s="54"/>
      <c r="M68" s="46">
        <v>95</v>
      </c>
      <c r="N68" s="46">
        <v>101</v>
      </c>
    </row>
    <row r="69" spans="2:14" x14ac:dyDescent="0.25">
      <c r="B69" s="84">
        <f>SUM(B70:K71)</f>
        <v>499</v>
      </c>
      <c r="C69" s="84"/>
      <c r="D69" s="84"/>
      <c r="E69" s="84"/>
      <c r="F69" s="84"/>
      <c r="G69" s="84"/>
      <c r="H69" s="85" t="s">
        <v>39</v>
      </c>
      <c r="I69" s="85"/>
      <c r="J69" s="85"/>
      <c r="K69" s="85"/>
      <c r="L69" s="85"/>
      <c r="M69" s="24">
        <f>M70+M71</f>
        <v>140</v>
      </c>
      <c r="N69" s="24">
        <f>N70+N71</f>
        <v>359</v>
      </c>
    </row>
    <row r="70" spans="2:14" x14ac:dyDescent="0.25">
      <c r="B70" s="52">
        <f>M70+N70</f>
        <v>285</v>
      </c>
      <c r="C70" s="52"/>
      <c r="D70" s="52"/>
      <c r="E70" s="52"/>
      <c r="F70" s="52"/>
      <c r="G70" s="52"/>
      <c r="H70" s="52"/>
      <c r="I70" s="52"/>
      <c r="J70" s="52"/>
      <c r="K70" s="52"/>
      <c r="L70" s="49" t="s">
        <v>24</v>
      </c>
      <c r="M70" s="46">
        <v>53</v>
      </c>
      <c r="N70" s="46">
        <v>232</v>
      </c>
    </row>
    <row r="71" spans="2:14" x14ac:dyDescent="0.25">
      <c r="B71" s="52">
        <f>M71+N71</f>
        <v>214</v>
      </c>
      <c r="C71" s="52"/>
      <c r="D71" s="52"/>
      <c r="E71" s="52"/>
      <c r="F71" s="52"/>
      <c r="G71" s="52"/>
      <c r="H71" s="52"/>
      <c r="I71" s="52"/>
      <c r="J71" s="52"/>
      <c r="K71" s="52"/>
      <c r="L71" s="49" t="s">
        <v>40</v>
      </c>
      <c r="M71" s="46">
        <v>87</v>
      </c>
      <c r="N71" s="46">
        <v>127</v>
      </c>
    </row>
    <row r="72" spans="2:14" ht="20.25" x14ac:dyDescent="0.25">
      <c r="B72" s="80" t="s">
        <v>41</v>
      </c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</row>
    <row r="73" spans="2:14" ht="26.45" customHeight="1" x14ac:dyDescent="0.25">
      <c r="B73" s="33">
        <f>2/3</f>
        <v>0.66666666666666663</v>
      </c>
      <c r="C73" s="79" t="s">
        <v>42</v>
      </c>
      <c r="D73" s="79"/>
      <c r="E73" s="79"/>
      <c r="F73" s="79"/>
      <c r="G73" s="79"/>
      <c r="H73" s="79"/>
      <c r="I73" s="79"/>
      <c r="J73" s="61" t="s">
        <v>164</v>
      </c>
      <c r="K73" s="61"/>
      <c r="L73" s="61"/>
      <c r="M73" s="61"/>
      <c r="N73" s="61"/>
    </row>
    <row r="74" spans="2:14" x14ac:dyDescent="0.25">
      <c r="B74" s="52">
        <v>1</v>
      </c>
      <c r="C74" s="52"/>
      <c r="D74" s="52"/>
      <c r="E74" s="52"/>
      <c r="F74" s="52"/>
      <c r="G74" s="52"/>
      <c r="H74" s="52"/>
      <c r="I74" s="52"/>
      <c r="J74" s="54" t="s">
        <v>43</v>
      </c>
      <c r="K74" s="54"/>
      <c r="L74" s="54"/>
      <c r="M74" s="54"/>
      <c r="N74" s="54"/>
    </row>
    <row r="75" spans="2:14" x14ac:dyDescent="0.25">
      <c r="B75" s="52">
        <v>1</v>
      </c>
      <c r="C75" s="52"/>
      <c r="D75" s="52"/>
      <c r="E75" s="52"/>
      <c r="F75" s="52"/>
      <c r="G75" s="52"/>
      <c r="H75" s="52"/>
      <c r="I75" s="52"/>
      <c r="J75" s="54" t="s">
        <v>44</v>
      </c>
      <c r="K75" s="54"/>
      <c r="L75" s="54"/>
      <c r="M75" s="54"/>
      <c r="N75" s="54"/>
    </row>
    <row r="76" spans="2:14" ht="20.25" x14ac:dyDescent="0.25">
      <c r="B76" s="80" t="s">
        <v>45</v>
      </c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</row>
    <row r="77" spans="2:14" ht="25.9" customHeight="1" x14ac:dyDescent="0.25">
      <c r="B77" s="98" t="s">
        <v>46</v>
      </c>
      <c r="C77" s="98"/>
      <c r="D77" s="99" t="s">
        <v>47</v>
      </c>
      <c r="E77" s="99"/>
      <c r="F77" s="99"/>
      <c r="G77" s="99"/>
      <c r="H77" s="99"/>
      <c r="I77" s="99"/>
      <c r="J77" s="99"/>
      <c r="K77" s="99"/>
      <c r="L77" s="94" t="s">
        <v>172</v>
      </c>
      <c r="M77" s="95"/>
      <c r="N77" s="96"/>
    </row>
    <row r="78" spans="2:14" ht="14.45" customHeight="1" x14ac:dyDescent="0.25">
      <c r="B78" s="153">
        <v>0.67</v>
      </c>
      <c r="C78" s="153"/>
      <c r="D78" s="97">
        <v>1280</v>
      </c>
      <c r="E78" s="97"/>
      <c r="F78" s="97"/>
      <c r="G78" s="97"/>
      <c r="H78" s="97"/>
      <c r="I78" s="97"/>
      <c r="J78" s="97"/>
      <c r="K78" s="97"/>
      <c r="L78" s="54" t="s">
        <v>195</v>
      </c>
      <c r="M78" s="54"/>
      <c r="N78" s="54"/>
    </row>
    <row r="79" spans="2:14" ht="14.45" customHeight="1" x14ac:dyDescent="0.25">
      <c r="B79" s="100" t="s">
        <v>165</v>
      </c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</row>
    <row r="80" spans="2:14" ht="20.25" x14ac:dyDescent="0.25">
      <c r="B80" s="80" t="s">
        <v>48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</row>
    <row r="81" spans="2:14" ht="14.45" customHeight="1" x14ac:dyDescent="0.25">
      <c r="B81" s="69" t="s">
        <v>176</v>
      </c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47" t="s">
        <v>11</v>
      </c>
      <c r="N81" s="47" t="s">
        <v>12</v>
      </c>
    </row>
    <row r="82" spans="2:14" x14ac:dyDescent="0.25">
      <c r="B82" s="50">
        <f>B83+B92</f>
        <v>1568</v>
      </c>
      <c r="C82" s="60" t="s">
        <v>49</v>
      </c>
      <c r="D82" s="60"/>
      <c r="E82" s="60"/>
      <c r="F82" s="60"/>
      <c r="G82" s="60"/>
      <c r="H82" s="60"/>
      <c r="I82" s="60"/>
      <c r="J82" s="60"/>
      <c r="K82" s="60"/>
      <c r="L82" s="60"/>
      <c r="M82" s="17">
        <f>M83+M92</f>
        <v>469</v>
      </c>
      <c r="N82" s="17">
        <f>N83+N92</f>
        <v>1099</v>
      </c>
    </row>
    <row r="83" spans="2:14" x14ac:dyDescent="0.25">
      <c r="B83" s="62">
        <f>B84+B89</f>
        <v>502</v>
      </c>
      <c r="C83" s="62"/>
      <c r="D83" s="62"/>
      <c r="E83" s="55" t="s">
        <v>50</v>
      </c>
      <c r="F83" s="55"/>
      <c r="G83" s="55"/>
      <c r="H83" s="55"/>
      <c r="I83" s="55"/>
      <c r="J83" s="55"/>
      <c r="K83" s="55"/>
      <c r="L83" s="55"/>
      <c r="M83" s="20">
        <f>M84+M89</f>
        <v>154</v>
      </c>
      <c r="N83" s="20">
        <f>N84+N89</f>
        <v>348</v>
      </c>
    </row>
    <row r="84" spans="2:14" x14ac:dyDescent="0.25">
      <c r="B84" s="84">
        <f>SUM(B85:K88)</f>
        <v>414</v>
      </c>
      <c r="C84" s="84"/>
      <c r="D84" s="84"/>
      <c r="E84" s="84"/>
      <c r="F84" s="84"/>
      <c r="G84" s="84"/>
      <c r="H84" s="85" t="s">
        <v>15</v>
      </c>
      <c r="I84" s="85"/>
      <c r="J84" s="85"/>
      <c r="K84" s="85"/>
      <c r="L84" s="85"/>
      <c r="M84" s="24">
        <f>SUM(M85:M88)</f>
        <v>81</v>
      </c>
      <c r="N84" s="24">
        <f>SUM(N85:N88)</f>
        <v>333</v>
      </c>
    </row>
    <row r="85" spans="2:14" x14ac:dyDescent="0.25">
      <c r="B85" s="52">
        <f>M85+N85</f>
        <v>37</v>
      </c>
      <c r="C85" s="52"/>
      <c r="D85" s="52"/>
      <c r="E85" s="52"/>
      <c r="F85" s="52"/>
      <c r="G85" s="52"/>
      <c r="H85" s="52"/>
      <c r="I85" s="52"/>
      <c r="J85" s="52"/>
      <c r="K85" s="52"/>
      <c r="L85" s="49" t="s">
        <v>51</v>
      </c>
      <c r="M85" s="46">
        <v>9</v>
      </c>
      <c r="N85" s="46">
        <v>28</v>
      </c>
    </row>
    <row r="86" spans="2:14" x14ac:dyDescent="0.25">
      <c r="B86" s="52">
        <f>M86+N86</f>
        <v>75</v>
      </c>
      <c r="C86" s="52"/>
      <c r="D86" s="52"/>
      <c r="E86" s="52"/>
      <c r="F86" s="52"/>
      <c r="G86" s="52"/>
      <c r="H86" s="52"/>
      <c r="I86" s="52"/>
      <c r="J86" s="52"/>
      <c r="K86" s="52"/>
      <c r="L86" s="49" t="s">
        <v>52</v>
      </c>
      <c r="M86" s="46">
        <v>6</v>
      </c>
      <c r="N86" s="46">
        <v>69</v>
      </c>
    </row>
    <row r="87" spans="2:14" x14ac:dyDescent="0.25">
      <c r="B87" s="52">
        <f>M87+N87</f>
        <v>146</v>
      </c>
      <c r="C87" s="52"/>
      <c r="D87" s="52"/>
      <c r="E87" s="52"/>
      <c r="F87" s="52"/>
      <c r="G87" s="52"/>
      <c r="H87" s="52"/>
      <c r="I87" s="52"/>
      <c r="J87" s="52"/>
      <c r="K87" s="52"/>
      <c r="L87" s="49" t="s">
        <v>53</v>
      </c>
      <c r="M87" s="46">
        <v>50</v>
      </c>
      <c r="N87" s="46">
        <v>96</v>
      </c>
    </row>
    <row r="88" spans="2:14" x14ac:dyDescent="0.25">
      <c r="B88" s="52">
        <f>M88+N88</f>
        <v>156</v>
      </c>
      <c r="C88" s="52"/>
      <c r="D88" s="52"/>
      <c r="E88" s="52"/>
      <c r="F88" s="52"/>
      <c r="G88" s="52"/>
      <c r="H88" s="52"/>
      <c r="I88" s="52"/>
      <c r="J88" s="52"/>
      <c r="K88" s="52"/>
      <c r="L88" s="49" t="s">
        <v>54</v>
      </c>
      <c r="M88" s="46">
        <v>16</v>
      </c>
      <c r="N88" s="46">
        <v>140</v>
      </c>
    </row>
    <row r="89" spans="2:14" x14ac:dyDescent="0.25">
      <c r="B89" s="84">
        <f>B90+B91</f>
        <v>88</v>
      </c>
      <c r="C89" s="84"/>
      <c r="D89" s="84"/>
      <c r="E89" s="84"/>
      <c r="F89" s="84"/>
      <c r="G89" s="84"/>
      <c r="H89" s="85" t="s">
        <v>21</v>
      </c>
      <c r="I89" s="85"/>
      <c r="J89" s="85"/>
      <c r="K89" s="85"/>
      <c r="L89" s="85"/>
      <c r="M89" s="24">
        <f>M90+M91</f>
        <v>73</v>
      </c>
      <c r="N89" s="24">
        <f>N90+N91</f>
        <v>15</v>
      </c>
    </row>
    <row r="90" spans="2:14" x14ac:dyDescent="0.25">
      <c r="B90" s="52">
        <f>M90+N90</f>
        <v>50</v>
      </c>
      <c r="C90" s="52"/>
      <c r="D90" s="52"/>
      <c r="E90" s="52"/>
      <c r="F90" s="52"/>
      <c r="G90" s="52"/>
      <c r="H90" s="52"/>
      <c r="I90" s="52"/>
      <c r="J90" s="52"/>
      <c r="K90" s="52"/>
      <c r="L90" s="49" t="s">
        <v>54</v>
      </c>
      <c r="M90" s="46">
        <v>47</v>
      </c>
      <c r="N90" s="46">
        <v>3</v>
      </c>
    </row>
    <row r="91" spans="2:14" x14ac:dyDescent="0.25">
      <c r="B91" s="52">
        <f>M91+N91</f>
        <v>38</v>
      </c>
      <c r="C91" s="52"/>
      <c r="D91" s="52"/>
      <c r="E91" s="52"/>
      <c r="F91" s="52"/>
      <c r="G91" s="52"/>
      <c r="H91" s="52"/>
      <c r="I91" s="52"/>
      <c r="J91" s="52"/>
      <c r="K91" s="52"/>
      <c r="L91" s="49" t="s">
        <v>150</v>
      </c>
      <c r="M91" s="46">
        <v>26</v>
      </c>
      <c r="N91" s="46">
        <v>12</v>
      </c>
    </row>
    <row r="92" spans="2:14" x14ac:dyDescent="0.25">
      <c r="B92" s="62">
        <f>B93+B102+B109</f>
        <v>1066</v>
      </c>
      <c r="C92" s="62"/>
      <c r="D92" s="62"/>
      <c r="E92" s="55" t="s">
        <v>55</v>
      </c>
      <c r="F92" s="55"/>
      <c r="G92" s="55"/>
      <c r="H92" s="55"/>
      <c r="I92" s="55"/>
      <c r="J92" s="55"/>
      <c r="K92" s="55"/>
      <c r="L92" s="55"/>
      <c r="M92" s="20">
        <f>M93+M102+M109</f>
        <v>315</v>
      </c>
      <c r="N92" s="20">
        <f>N93+N102+N109</f>
        <v>751</v>
      </c>
    </row>
    <row r="93" spans="2:14" x14ac:dyDescent="0.25">
      <c r="B93" s="84">
        <f>SUM(B94:K101)</f>
        <v>442</v>
      </c>
      <c r="C93" s="84"/>
      <c r="D93" s="84"/>
      <c r="E93" s="84"/>
      <c r="F93" s="84"/>
      <c r="G93" s="84"/>
      <c r="H93" s="85" t="s">
        <v>15</v>
      </c>
      <c r="I93" s="85"/>
      <c r="J93" s="85"/>
      <c r="K93" s="85"/>
      <c r="L93" s="85"/>
      <c r="M93" s="24">
        <f>SUM(M94:M101)</f>
        <v>99</v>
      </c>
      <c r="N93" s="24">
        <f>SUM(N94:N101)</f>
        <v>343</v>
      </c>
    </row>
    <row r="94" spans="2:14" x14ac:dyDescent="0.25">
      <c r="B94" s="52">
        <f t="shared" ref="B94:B101" si="2">M94+N94</f>
        <v>66</v>
      </c>
      <c r="C94" s="52"/>
      <c r="D94" s="52"/>
      <c r="E94" s="52"/>
      <c r="F94" s="52"/>
      <c r="G94" s="52"/>
      <c r="H94" s="52"/>
      <c r="I94" s="52"/>
      <c r="J94" s="52"/>
      <c r="K94" s="52"/>
      <c r="L94" s="49" t="s">
        <v>24</v>
      </c>
      <c r="M94" s="46">
        <v>10</v>
      </c>
      <c r="N94" s="46">
        <v>56</v>
      </c>
    </row>
    <row r="95" spans="2:14" x14ac:dyDescent="0.25">
      <c r="B95" s="52">
        <f t="shared" si="2"/>
        <v>57</v>
      </c>
      <c r="C95" s="52"/>
      <c r="D95" s="52"/>
      <c r="E95" s="52"/>
      <c r="F95" s="52"/>
      <c r="G95" s="52"/>
      <c r="H95" s="52"/>
      <c r="I95" s="52"/>
      <c r="J95" s="52"/>
      <c r="K95" s="52"/>
      <c r="L95" s="49" t="s">
        <v>56</v>
      </c>
      <c r="M95" s="46">
        <v>11</v>
      </c>
      <c r="N95" s="46">
        <v>46</v>
      </c>
    </row>
    <row r="96" spans="2:14" x14ac:dyDescent="0.25">
      <c r="B96" s="52">
        <f t="shared" si="2"/>
        <v>60</v>
      </c>
      <c r="C96" s="52"/>
      <c r="D96" s="52"/>
      <c r="E96" s="52"/>
      <c r="F96" s="52"/>
      <c r="G96" s="52"/>
      <c r="H96" s="52"/>
      <c r="I96" s="52"/>
      <c r="J96" s="52"/>
      <c r="K96" s="52"/>
      <c r="L96" s="49" t="s">
        <v>57</v>
      </c>
      <c r="M96" s="46">
        <v>19</v>
      </c>
      <c r="N96" s="46">
        <v>41</v>
      </c>
    </row>
    <row r="97" spans="2:14" x14ac:dyDescent="0.25">
      <c r="B97" s="52">
        <f t="shared" si="2"/>
        <v>41</v>
      </c>
      <c r="C97" s="52"/>
      <c r="D97" s="52"/>
      <c r="E97" s="52"/>
      <c r="F97" s="52"/>
      <c r="G97" s="52"/>
      <c r="H97" s="52"/>
      <c r="I97" s="52"/>
      <c r="J97" s="52"/>
      <c r="K97" s="52"/>
      <c r="L97" s="49" t="s">
        <v>27</v>
      </c>
      <c r="M97" s="46">
        <v>6</v>
      </c>
      <c r="N97" s="46">
        <v>35</v>
      </c>
    </row>
    <row r="98" spans="2:14" x14ac:dyDescent="0.25">
      <c r="B98" s="52">
        <f t="shared" si="2"/>
        <v>54</v>
      </c>
      <c r="C98" s="52"/>
      <c r="D98" s="52"/>
      <c r="E98" s="52"/>
      <c r="F98" s="52"/>
      <c r="G98" s="52"/>
      <c r="H98" s="52"/>
      <c r="I98" s="52"/>
      <c r="J98" s="52"/>
      <c r="K98" s="52"/>
      <c r="L98" s="49" t="s">
        <v>31</v>
      </c>
      <c r="M98" s="46">
        <v>5</v>
      </c>
      <c r="N98" s="46">
        <v>49</v>
      </c>
    </row>
    <row r="99" spans="2:14" x14ac:dyDescent="0.25">
      <c r="B99" s="52">
        <f t="shared" si="2"/>
        <v>36</v>
      </c>
      <c r="C99" s="52"/>
      <c r="D99" s="52"/>
      <c r="E99" s="52"/>
      <c r="F99" s="52"/>
      <c r="G99" s="52"/>
      <c r="H99" s="52"/>
      <c r="I99" s="52"/>
      <c r="J99" s="52"/>
      <c r="K99" s="52"/>
      <c r="L99" s="49" t="s">
        <v>30</v>
      </c>
      <c r="M99" s="46">
        <v>6</v>
      </c>
      <c r="N99" s="46">
        <v>30</v>
      </c>
    </row>
    <row r="100" spans="2:14" x14ac:dyDescent="0.25">
      <c r="B100" s="52">
        <f t="shared" si="2"/>
        <v>70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49" t="s">
        <v>29</v>
      </c>
      <c r="M100" s="46">
        <v>9</v>
      </c>
      <c r="N100" s="46">
        <v>61</v>
      </c>
    </row>
    <row r="101" spans="2:14" x14ac:dyDescent="0.25">
      <c r="B101" s="52">
        <f t="shared" si="2"/>
        <v>58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49" t="s">
        <v>33</v>
      </c>
      <c r="M101" s="46">
        <v>33</v>
      </c>
      <c r="N101" s="46">
        <v>25</v>
      </c>
    </row>
    <row r="102" spans="2:14" x14ac:dyDescent="0.25">
      <c r="B102" s="84">
        <f>SUM(B103:K108)</f>
        <v>439</v>
      </c>
      <c r="C102" s="84"/>
      <c r="D102" s="84"/>
      <c r="E102" s="84"/>
      <c r="F102" s="84"/>
      <c r="G102" s="84"/>
      <c r="H102" s="85" t="s">
        <v>58</v>
      </c>
      <c r="I102" s="85"/>
      <c r="J102" s="85"/>
      <c r="K102" s="85"/>
      <c r="L102" s="85"/>
      <c r="M102" s="24">
        <f>SUM(M103:M108)</f>
        <v>164</v>
      </c>
      <c r="N102" s="24">
        <f>SUM(N103:N108)</f>
        <v>275</v>
      </c>
    </row>
    <row r="103" spans="2:14" x14ac:dyDescent="0.25">
      <c r="B103" s="52">
        <f t="shared" ref="B103:B108" si="3">M103+N103</f>
        <v>145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49" t="s">
        <v>24</v>
      </c>
      <c r="M103" s="46">
        <v>23</v>
      </c>
      <c r="N103" s="46">
        <v>122</v>
      </c>
    </row>
    <row r="104" spans="2:14" x14ac:dyDescent="0.25">
      <c r="B104" s="52">
        <f t="shared" si="3"/>
        <v>38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49" t="s">
        <v>35</v>
      </c>
      <c r="M104" s="46">
        <v>17</v>
      </c>
      <c r="N104" s="46">
        <v>21</v>
      </c>
    </row>
    <row r="105" spans="2:14" x14ac:dyDescent="0.25">
      <c r="B105" s="52">
        <f t="shared" si="3"/>
        <v>71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49" t="s">
        <v>36</v>
      </c>
      <c r="M105" s="46">
        <v>6</v>
      </c>
      <c r="N105" s="46">
        <v>65</v>
      </c>
    </row>
    <row r="106" spans="2:14" x14ac:dyDescent="0.25">
      <c r="B106" s="52">
        <f t="shared" si="3"/>
        <v>72</v>
      </c>
      <c r="C106" s="52"/>
      <c r="D106" s="52"/>
      <c r="E106" s="52"/>
      <c r="F106" s="52"/>
      <c r="G106" s="52"/>
      <c r="H106" s="52"/>
      <c r="I106" s="52"/>
      <c r="J106" s="52"/>
      <c r="K106" s="52"/>
      <c r="L106" s="49" t="s">
        <v>33</v>
      </c>
      <c r="M106" s="46">
        <v>50</v>
      </c>
      <c r="N106" s="46">
        <v>22</v>
      </c>
    </row>
    <row r="107" spans="2:14" x14ac:dyDescent="0.25">
      <c r="B107" s="52">
        <f t="shared" si="3"/>
        <v>77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49" t="s">
        <v>37</v>
      </c>
      <c r="M107" s="46">
        <v>48</v>
      </c>
      <c r="N107" s="46">
        <v>29</v>
      </c>
    </row>
    <row r="108" spans="2:14" x14ac:dyDescent="0.25">
      <c r="B108" s="52">
        <f t="shared" si="3"/>
        <v>36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49" t="s">
        <v>38</v>
      </c>
      <c r="M108" s="46">
        <v>20</v>
      </c>
      <c r="N108" s="46">
        <v>16</v>
      </c>
    </row>
    <row r="109" spans="2:14" x14ac:dyDescent="0.25">
      <c r="B109" s="84">
        <f>B110+B111</f>
        <v>185</v>
      </c>
      <c r="C109" s="84"/>
      <c r="D109" s="84"/>
      <c r="E109" s="84"/>
      <c r="F109" s="84"/>
      <c r="G109" s="84"/>
      <c r="H109" s="85" t="s">
        <v>39</v>
      </c>
      <c r="I109" s="85"/>
      <c r="J109" s="85"/>
      <c r="K109" s="85"/>
      <c r="L109" s="85"/>
      <c r="M109" s="24">
        <f>M110+M111</f>
        <v>52</v>
      </c>
      <c r="N109" s="24">
        <f>N110+N111</f>
        <v>133</v>
      </c>
    </row>
    <row r="110" spans="2:14" x14ac:dyDescent="0.25">
      <c r="B110" s="52">
        <f>M110+N110</f>
        <v>79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49" t="s">
        <v>40</v>
      </c>
      <c r="M110" s="46">
        <v>32</v>
      </c>
      <c r="N110" s="46">
        <v>47</v>
      </c>
    </row>
    <row r="111" spans="2:14" x14ac:dyDescent="0.25">
      <c r="B111" s="52">
        <f>M111+N111</f>
        <v>106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49" t="s">
        <v>24</v>
      </c>
      <c r="M111" s="46">
        <v>20</v>
      </c>
      <c r="N111" s="46">
        <v>86</v>
      </c>
    </row>
    <row r="112" spans="2:14" ht="20.25" x14ac:dyDescent="0.25">
      <c r="B112" s="80" t="s">
        <v>161</v>
      </c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</row>
    <row r="113" spans="2:14" x14ac:dyDescent="0.25">
      <c r="B113" s="69" t="s">
        <v>177</v>
      </c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47" t="s">
        <v>11</v>
      </c>
      <c r="N113" s="47" t="s">
        <v>12</v>
      </c>
    </row>
    <row r="114" spans="2:14" x14ac:dyDescent="0.25">
      <c r="B114" s="50">
        <f>M114+N114</f>
        <v>22</v>
      </c>
      <c r="C114" s="60" t="s">
        <v>162</v>
      </c>
      <c r="D114" s="60"/>
      <c r="E114" s="60"/>
      <c r="F114" s="60"/>
      <c r="G114" s="60"/>
      <c r="H114" s="60"/>
      <c r="I114" s="60"/>
      <c r="J114" s="60"/>
      <c r="K114" s="60"/>
      <c r="L114" s="60"/>
      <c r="M114" s="17">
        <f>M115</f>
        <v>2</v>
      </c>
      <c r="N114" s="17">
        <f>N115</f>
        <v>20</v>
      </c>
    </row>
    <row r="115" spans="2:14" x14ac:dyDescent="0.25">
      <c r="B115" s="62">
        <f>B116+B117</f>
        <v>22</v>
      </c>
      <c r="C115" s="62"/>
      <c r="D115" s="62"/>
      <c r="E115" s="55" t="s">
        <v>163</v>
      </c>
      <c r="F115" s="55"/>
      <c r="G115" s="55"/>
      <c r="H115" s="55"/>
      <c r="I115" s="55"/>
      <c r="J115" s="55"/>
      <c r="K115" s="55"/>
      <c r="L115" s="55"/>
      <c r="M115" s="20">
        <f>M116+M117</f>
        <v>2</v>
      </c>
      <c r="N115" s="20">
        <f>N116+N117</f>
        <v>20</v>
      </c>
    </row>
    <row r="116" spans="2:14" x14ac:dyDescent="0.25">
      <c r="B116" s="102">
        <f>M116+N116</f>
        <v>9</v>
      </c>
      <c r="C116" s="103"/>
      <c r="D116" s="103"/>
      <c r="E116" s="103"/>
      <c r="F116" s="103"/>
      <c r="G116" s="103"/>
      <c r="H116" s="103"/>
      <c r="I116" s="103"/>
      <c r="J116" s="103"/>
      <c r="K116" s="104"/>
      <c r="L116" s="49" t="s">
        <v>51</v>
      </c>
      <c r="M116" s="46">
        <v>1</v>
      </c>
      <c r="N116" s="46">
        <v>8</v>
      </c>
    </row>
    <row r="117" spans="2:14" x14ac:dyDescent="0.25">
      <c r="B117" s="52">
        <f>M117+N117</f>
        <v>13</v>
      </c>
      <c r="C117" s="52"/>
      <c r="D117" s="52"/>
      <c r="E117" s="52"/>
      <c r="F117" s="52"/>
      <c r="G117" s="52"/>
      <c r="H117" s="52"/>
      <c r="I117" s="52"/>
      <c r="J117" s="52"/>
      <c r="K117" s="52"/>
      <c r="L117" s="49" t="s">
        <v>52</v>
      </c>
      <c r="M117" s="46">
        <v>1</v>
      </c>
      <c r="N117" s="46">
        <v>12</v>
      </c>
    </row>
    <row r="118" spans="2:14" x14ac:dyDescent="0.25">
      <c r="B118" s="105" t="s">
        <v>166</v>
      </c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</row>
    <row r="119" spans="2:14" x14ac:dyDescent="0.25">
      <c r="B119" s="106"/>
      <c r="C119" s="106"/>
      <c r="D119" s="106"/>
      <c r="E119" s="106"/>
      <c r="F119" s="106"/>
      <c r="G119" s="106"/>
      <c r="H119" s="106"/>
      <c r="I119" s="106"/>
      <c r="J119" s="106"/>
      <c r="K119" s="106"/>
      <c r="L119" s="106"/>
      <c r="M119" s="106"/>
      <c r="N119" s="106"/>
    </row>
    <row r="120" spans="2:14" ht="20.25" x14ac:dyDescent="0.25">
      <c r="B120" s="80" t="s">
        <v>141</v>
      </c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</row>
    <row r="121" spans="2:14" x14ac:dyDescent="0.25">
      <c r="B121" s="69" t="s">
        <v>173</v>
      </c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47" t="s">
        <v>11</v>
      </c>
      <c r="N121" s="47" t="s">
        <v>12</v>
      </c>
    </row>
    <row r="122" spans="2:14" x14ac:dyDescent="0.25">
      <c r="B122" s="50">
        <f>B123+B132</f>
        <v>928</v>
      </c>
      <c r="C122" s="60" t="s">
        <v>151</v>
      </c>
      <c r="D122" s="60"/>
      <c r="E122" s="60"/>
      <c r="F122" s="60"/>
      <c r="G122" s="60"/>
      <c r="H122" s="60"/>
      <c r="I122" s="60"/>
      <c r="J122" s="60"/>
      <c r="K122" s="60"/>
      <c r="L122" s="60"/>
      <c r="M122" s="17">
        <f>M123+M132</f>
        <v>210</v>
      </c>
      <c r="N122" s="17">
        <f>N123+N132</f>
        <v>692</v>
      </c>
    </row>
    <row r="123" spans="2:14" x14ac:dyDescent="0.25">
      <c r="B123" s="62">
        <f>B124+B130</f>
        <v>313</v>
      </c>
      <c r="C123" s="62"/>
      <c r="D123" s="62"/>
      <c r="E123" s="55" t="s">
        <v>142</v>
      </c>
      <c r="F123" s="55"/>
      <c r="G123" s="55"/>
      <c r="H123" s="55"/>
      <c r="I123" s="55"/>
      <c r="J123" s="55"/>
      <c r="K123" s="55"/>
      <c r="L123" s="55"/>
      <c r="M123" s="20">
        <f>M124+M130</f>
        <v>33</v>
      </c>
      <c r="N123" s="20">
        <f>N124+N130</f>
        <v>254</v>
      </c>
    </row>
    <row r="124" spans="2:14" x14ac:dyDescent="0.25">
      <c r="B124" s="84">
        <f>SUM(B125:J129)</f>
        <v>282</v>
      </c>
      <c r="C124" s="84"/>
      <c r="D124" s="84"/>
      <c r="E124" s="84"/>
      <c r="F124" s="84"/>
      <c r="G124" s="84"/>
      <c r="H124" s="85" t="s">
        <v>15</v>
      </c>
      <c r="I124" s="85"/>
      <c r="J124" s="85"/>
      <c r="K124" s="85"/>
      <c r="L124" s="85"/>
      <c r="M124" s="24">
        <f>SUM(M125:M127)</f>
        <v>31</v>
      </c>
      <c r="N124" s="24">
        <f>SUM(N125:N127)</f>
        <v>225</v>
      </c>
    </row>
    <row r="125" spans="2:14" x14ac:dyDescent="0.25">
      <c r="B125" s="102">
        <f>M125+N125</f>
        <v>9</v>
      </c>
      <c r="C125" s="103"/>
      <c r="D125" s="103"/>
      <c r="E125" s="103"/>
      <c r="F125" s="103"/>
      <c r="G125" s="103"/>
      <c r="H125" s="103"/>
      <c r="I125" s="103"/>
      <c r="J125" s="103"/>
      <c r="K125" s="104"/>
      <c r="L125" s="49" t="s">
        <v>19</v>
      </c>
      <c r="M125" s="39">
        <v>1</v>
      </c>
      <c r="N125" s="39">
        <v>8</v>
      </c>
    </row>
    <row r="126" spans="2:14" x14ac:dyDescent="0.25">
      <c r="B126" s="52">
        <f>M126+N126</f>
        <v>114</v>
      </c>
      <c r="C126" s="52"/>
      <c r="D126" s="52"/>
      <c r="E126" s="52"/>
      <c r="F126" s="52"/>
      <c r="G126" s="52"/>
      <c r="H126" s="52"/>
      <c r="I126" s="52"/>
      <c r="J126" s="52"/>
      <c r="K126" s="52"/>
      <c r="L126" s="49" t="s">
        <v>53</v>
      </c>
      <c r="M126" s="39">
        <v>18</v>
      </c>
      <c r="N126" s="39">
        <v>96</v>
      </c>
    </row>
    <row r="127" spans="2:14" x14ac:dyDescent="0.25">
      <c r="B127" s="52">
        <f>M127+N127</f>
        <v>133</v>
      </c>
      <c r="C127" s="52"/>
      <c r="D127" s="52"/>
      <c r="E127" s="52"/>
      <c r="F127" s="52"/>
      <c r="G127" s="52"/>
      <c r="H127" s="52"/>
      <c r="I127" s="52"/>
      <c r="J127" s="52"/>
      <c r="K127" s="52"/>
      <c r="L127" s="49" t="s">
        <v>20</v>
      </c>
      <c r="M127" s="39">
        <v>12</v>
      </c>
      <c r="N127" s="39">
        <v>121</v>
      </c>
    </row>
    <row r="128" spans="2:14" x14ac:dyDescent="0.25">
      <c r="B128" s="52">
        <f>M128+N128</f>
        <v>16</v>
      </c>
      <c r="C128" s="52"/>
      <c r="D128" s="52"/>
      <c r="E128" s="52"/>
      <c r="F128" s="52"/>
      <c r="G128" s="52"/>
      <c r="H128" s="52"/>
      <c r="I128" s="52"/>
      <c r="J128" s="52"/>
      <c r="K128" s="45"/>
      <c r="L128" s="49" t="s">
        <v>51</v>
      </c>
      <c r="M128" s="39">
        <v>5</v>
      </c>
      <c r="N128" s="39">
        <v>11</v>
      </c>
    </row>
    <row r="129" spans="2:14" x14ac:dyDescent="0.25">
      <c r="B129" s="52">
        <f>M129+N129</f>
        <v>10</v>
      </c>
      <c r="C129" s="52"/>
      <c r="D129" s="52"/>
      <c r="E129" s="52"/>
      <c r="F129" s="52"/>
      <c r="G129" s="52"/>
      <c r="H129" s="52"/>
      <c r="I129" s="52"/>
      <c r="J129" s="52"/>
      <c r="K129" s="45"/>
      <c r="L129" s="49" t="s">
        <v>52</v>
      </c>
      <c r="M129" s="39">
        <v>2</v>
      </c>
      <c r="N129" s="39">
        <v>8</v>
      </c>
    </row>
    <row r="130" spans="2:14" x14ac:dyDescent="0.25">
      <c r="B130" s="84">
        <f>B131</f>
        <v>31</v>
      </c>
      <c r="C130" s="84"/>
      <c r="D130" s="84"/>
      <c r="E130" s="84"/>
      <c r="F130" s="84"/>
      <c r="G130" s="84"/>
      <c r="H130" s="85" t="s">
        <v>21</v>
      </c>
      <c r="I130" s="85"/>
      <c r="J130" s="85"/>
      <c r="K130" s="85"/>
      <c r="L130" s="85"/>
      <c r="M130" s="24">
        <f>M131</f>
        <v>2</v>
      </c>
      <c r="N130" s="24">
        <f>N131</f>
        <v>29</v>
      </c>
    </row>
    <row r="131" spans="2:14" x14ac:dyDescent="0.25">
      <c r="B131" s="52">
        <f>M131+N131</f>
        <v>31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49" t="s">
        <v>54</v>
      </c>
      <c r="M131" s="46">
        <v>2</v>
      </c>
      <c r="N131" s="46">
        <v>29</v>
      </c>
    </row>
    <row r="132" spans="2:14" x14ac:dyDescent="0.25">
      <c r="B132" s="62">
        <f>B133+B142</f>
        <v>615</v>
      </c>
      <c r="C132" s="62"/>
      <c r="D132" s="62"/>
      <c r="E132" s="55" t="s">
        <v>143</v>
      </c>
      <c r="F132" s="55"/>
      <c r="G132" s="55"/>
      <c r="H132" s="55"/>
      <c r="I132" s="55"/>
      <c r="J132" s="55"/>
      <c r="K132" s="55"/>
      <c r="L132" s="55"/>
      <c r="M132" s="20">
        <f>M133+M142</f>
        <v>177</v>
      </c>
      <c r="N132" s="20">
        <f>N133+N142</f>
        <v>438</v>
      </c>
    </row>
    <row r="133" spans="2:14" x14ac:dyDescent="0.25">
      <c r="B133" s="84">
        <f>SUM(B134:K141)</f>
        <v>342</v>
      </c>
      <c r="C133" s="84"/>
      <c r="D133" s="84"/>
      <c r="E133" s="84"/>
      <c r="F133" s="84"/>
      <c r="G133" s="84"/>
      <c r="H133" s="85" t="s">
        <v>15</v>
      </c>
      <c r="I133" s="85"/>
      <c r="J133" s="85"/>
      <c r="K133" s="85"/>
      <c r="L133" s="85"/>
      <c r="M133" s="24">
        <f>SUM(M134:M141)</f>
        <v>67</v>
      </c>
      <c r="N133" s="24">
        <f>SUM(N134:N141)</f>
        <v>275</v>
      </c>
    </row>
    <row r="134" spans="2:14" x14ac:dyDescent="0.25">
      <c r="B134" s="52">
        <f t="shared" ref="B134:B141" si="4">M134+N134</f>
        <v>52</v>
      </c>
      <c r="C134" s="52"/>
      <c r="D134" s="52"/>
      <c r="E134" s="52"/>
      <c r="F134" s="52"/>
      <c r="G134" s="52"/>
      <c r="H134" s="52"/>
      <c r="I134" s="52"/>
      <c r="J134" s="52"/>
      <c r="K134" s="52"/>
      <c r="L134" s="49" t="s">
        <v>23</v>
      </c>
      <c r="M134" s="38">
        <v>9</v>
      </c>
      <c r="N134" s="39">
        <v>43</v>
      </c>
    </row>
    <row r="135" spans="2:14" x14ac:dyDescent="0.25">
      <c r="B135" s="52">
        <f t="shared" si="4"/>
        <v>71</v>
      </c>
      <c r="C135" s="52"/>
      <c r="D135" s="52"/>
      <c r="E135" s="52"/>
      <c r="F135" s="52"/>
      <c r="G135" s="52"/>
      <c r="H135" s="52"/>
      <c r="I135" s="52"/>
      <c r="J135" s="52"/>
      <c r="K135" s="52"/>
      <c r="L135" s="49" t="s">
        <v>56</v>
      </c>
      <c r="M135" s="38">
        <v>12</v>
      </c>
      <c r="N135" s="39">
        <v>59</v>
      </c>
    </row>
    <row r="136" spans="2:14" x14ac:dyDescent="0.25">
      <c r="B136" s="52">
        <f t="shared" si="4"/>
        <v>57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49" t="s">
        <v>57</v>
      </c>
      <c r="M136" s="38">
        <v>20</v>
      </c>
      <c r="N136" s="39">
        <v>37</v>
      </c>
    </row>
    <row r="137" spans="2:14" x14ac:dyDescent="0.25">
      <c r="B137" s="52">
        <f t="shared" si="4"/>
        <v>27</v>
      </c>
      <c r="C137" s="52"/>
      <c r="D137" s="52"/>
      <c r="E137" s="52"/>
      <c r="F137" s="52"/>
      <c r="G137" s="52"/>
      <c r="H137" s="52"/>
      <c r="I137" s="52"/>
      <c r="J137" s="52"/>
      <c r="K137" s="52"/>
      <c r="L137" s="49" t="s">
        <v>27</v>
      </c>
      <c r="M137" s="38">
        <v>6</v>
      </c>
      <c r="N137" s="39">
        <v>21</v>
      </c>
    </row>
    <row r="138" spans="2:14" x14ac:dyDescent="0.25">
      <c r="B138" s="52">
        <f t="shared" si="4"/>
        <v>46</v>
      </c>
      <c r="C138" s="52"/>
      <c r="D138" s="52"/>
      <c r="E138" s="52"/>
      <c r="F138" s="52"/>
      <c r="G138" s="52"/>
      <c r="H138" s="52"/>
      <c r="I138" s="52"/>
      <c r="J138" s="52"/>
      <c r="K138" s="52"/>
      <c r="L138" s="49" t="s">
        <v>31</v>
      </c>
      <c r="M138" s="38">
        <v>3</v>
      </c>
      <c r="N138" s="39">
        <v>43</v>
      </c>
    </row>
    <row r="139" spans="2:14" x14ac:dyDescent="0.25">
      <c r="B139" s="52">
        <f t="shared" si="4"/>
        <v>24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49" t="s">
        <v>30</v>
      </c>
      <c r="M139" s="38">
        <v>4</v>
      </c>
      <c r="N139" s="39">
        <v>20</v>
      </c>
    </row>
    <row r="140" spans="2:14" x14ac:dyDescent="0.25">
      <c r="B140" s="52">
        <f t="shared" si="4"/>
        <v>39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49" t="s">
        <v>29</v>
      </c>
      <c r="M140" s="38">
        <v>5</v>
      </c>
      <c r="N140" s="39">
        <v>34</v>
      </c>
    </row>
    <row r="141" spans="2:14" x14ac:dyDescent="0.25">
      <c r="B141" s="52">
        <f t="shared" si="4"/>
        <v>26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49" t="s">
        <v>189</v>
      </c>
      <c r="M141" s="38">
        <v>8</v>
      </c>
      <c r="N141" s="39">
        <v>18</v>
      </c>
    </row>
    <row r="142" spans="2:14" x14ac:dyDescent="0.25">
      <c r="B142" s="84">
        <f>SUM(B143:K148)</f>
        <v>273</v>
      </c>
      <c r="C142" s="84"/>
      <c r="D142" s="84"/>
      <c r="E142" s="84"/>
      <c r="F142" s="84"/>
      <c r="G142" s="84"/>
      <c r="H142" s="85" t="s">
        <v>58</v>
      </c>
      <c r="I142" s="85"/>
      <c r="J142" s="85"/>
      <c r="K142" s="85"/>
      <c r="L142" s="85"/>
      <c r="M142" s="24">
        <f>SUM(M143:M148)</f>
        <v>110</v>
      </c>
      <c r="N142" s="24">
        <f>SUM(N143:N148)</f>
        <v>163</v>
      </c>
    </row>
    <row r="143" spans="2:14" x14ac:dyDescent="0.25">
      <c r="B143" s="52">
        <f t="shared" ref="B143:B148" si="5">M143+N143</f>
        <v>73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49" t="s">
        <v>23</v>
      </c>
      <c r="M143" s="49">
        <v>16</v>
      </c>
      <c r="N143" s="46">
        <v>57</v>
      </c>
    </row>
    <row r="144" spans="2:14" x14ac:dyDescent="0.25">
      <c r="B144" s="52">
        <f t="shared" si="5"/>
        <v>50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49" t="s">
        <v>35</v>
      </c>
      <c r="M144" s="49">
        <v>29</v>
      </c>
      <c r="N144" s="46">
        <v>21</v>
      </c>
    </row>
    <row r="145" spans="2:15" x14ac:dyDescent="0.25">
      <c r="B145" s="52">
        <f t="shared" si="5"/>
        <v>49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49" t="s">
        <v>36</v>
      </c>
      <c r="M145" s="49">
        <v>6</v>
      </c>
      <c r="N145" s="46">
        <v>43</v>
      </c>
    </row>
    <row r="146" spans="2:15" x14ac:dyDescent="0.25">
      <c r="B146" s="52">
        <f t="shared" si="5"/>
        <v>33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49" t="s">
        <v>33</v>
      </c>
      <c r="M146" s="49">
        <v>21</v>
      </c>
      <c r="N146" s="46">
        <v>12</v>
      </c>
    </row>
    <row r="147" spans="2:15" x14ac:dyDescent="0.25">
      <c r="B147" s="52">
        <f t="shared" si="5"/>
        <v>42</v>
      </c>
      <c r="C147" s="52"/>
      <c r="D147" s="52"/>
      <c r="E147" s="52"/>
      <c r="F147" s="52"/>
      <c r="G147" s="52"/>
      <c r="H147" s="52"/>
      <c r="I147" s="52"/>
      <c r="J147" s="52"/>
      <c r="K147" s="52"/>
      <c r="L147" s="49" t="s">
        <v>37</v>
      </c>
      <c r="M147" s="49">
        <v>28</v>
      </c>
      <c r="N147" s="46">
        <v>14</v>
      </c>
    </row>
    <row r="148" spans="2:15" x14ac:dyDescent="0.25">
      <c r="B148" s="52">
        <f t="shared" si="5"/>
        <v>26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49" t="s">
        <v>38</v>
      </c>
      <c r="M148" s="49">
        <v>10</v>
      </c>
      <c r="N148" s="46">
        <v>16</v>
      </c>
    </row>
    <row r="149" spans="2:15" x14ac:dyDescent="0.2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5"/>
      <c r="M149" s="34"/>
      <c r="N149" s="34"/>
    </row>
    <row r="150" spans="2:15" ht="20.25" x14ac:dyDescent="0.25">
      <c r="B150" s="80" t="s">
        <v>59</v>
      </c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</row>
    <row r="151" spans="2:15" x14ac:dyDescent="0.25">
      <c r="B151" s="69" t="s">
        <v>175</v>
      </c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47" t="s">
        <v>12</v>
      </c>
      <c r="N151" s="47" t="s">
        <v>11</v>
      </c>
    </row>
    <row r="152" spans="2:15" ht="18" customHeight="1" x14ac:dyDescent="0.25">
      <c r="B152" s="62">
        <f>M152+N152</f>
        <v>10</v>
      </c>
      <c r="C152" s="62"/>
      <c r="D152" s="55" t="s">
        <v>60</v>
      </c>
      <c r="E152" s="55"/>
      <c r="F152" s="55"/>
      <c r="G152" s="55"/>
      <c r="H152" s="55"/>
      <c r="I152" s="55"/>
      <c r="J152" s="55"/>
      <c r="K152" s="55"/>
      <c r="L152" s="55"/>
      <c r="M152" s="20">
        <f>M154</f>
        <v>5</v>
      </c>
      <c r="N152" s="20">
        <f>N154</f>
        <v>5</v>
      </c>
    </row>
    <row r="153" spans="2:15" ht="18.75" customHeight="1" x14ac:dyDescent="0.25">
      <c r="B153" s="52">
        <f>M153+N153</f>
        <v>0</v>
      </c>
      <c r="C153" s="52"/>
      <c r="D153" s="54" t="s">
        <v>154</v>
      </c>
      <c r="E153" s="54"/>
      <c r="F153" s="54"/>
      <c r="G153" s="54"/>
      <c r="H153" s="54"/>
      <c r="I153" s="54"/>
      <c r="J153" s="54"/>
      <c r="K153" s="54"/>
      <c r="L153" s="54"/>
      <c r="M153" s="46">
        <v>0</v>
      </c>
      <c r="N153" s="46">
        <v>0</v>
      </c>
      <c r="O153" s="27"/>
    </row>
    <row r="154" spans="2:15" ht="21.75" customHeight="1" x14ac:dyDescent="0.25">
      <c r="B154" s="52">
        <f>M154+N154</f>
        <v>10</v>
      </c>
      <c r="C154" s="52"/>
      <c r="D154" s="54" t="s">
        <v>152</v>
      </c>
      <c r="E154" s="54"/>
      <c r="F154" s="54"/>
      <c r="G154" s="54"/>
      <c r="H154" s="54"/>
      <c r="I154" s="54"/>
      <c r="J154" s="54"/>
      <c r="K154" s="54"/>
      <c r="L154" s="54"/>
      <c r="M154" s="46">
        <v>5</v>
      </c>
      <c r="N154" s="46">
        <v>5</v>
      </c>
      <c r="O154" s="27"/>
    </row>
    <row r="155" spans="2:15" ht="23.25" customHeight="1" x14ac:dyDescent="0.25">
      <c r="B155" s="52">
        <f>M155+N155</f>
        <v>19</v>
      </c>
      <c r="C155" s="52"/>
      <c r="D155" s="54" t="s">
        <v>153</v>
      </c>
      <c r="E155" s="54"/>
      <c r="F155" s="54"/>
      <c r="G155" s="54"/>
      <c r="H155" s="54"/>
      <c r="I155" s="54"/>
      <c r="J155" s="54"/>
      <c r="K155" s="54"/>
      <c r="L155" s="54"/>
      <c r="M155" s="46">
        <v>13</v>
      </c>
      <c r="N155" s="46">
        <v>6</v>
      </c>
      <c r="O155" s="27"/>
    </row>
    <row r="156" spans="2:15" ht="21.75" customHeight="1" x14ac:dyDescent="0.25">
      <c r="B156" s="52">
        <f>M156+N156</f>
        <v>4</v>
      </c>
      <c r="C156" s="52"/>
      <c r="D156" s="54" t="s">
        <v>61</v>
      </c>
      <c r="E156" s="54"/>
      <c r="F156" s="54"/>
      <c r="G156" s="54"/>
      <c r="H156" s="54"/>
      <c r="I156" s="54"/>
      <c r="J156" s="54"/>
      <c r="K156" s="54"/>
      <c r="L156" s="54"/>
      <c r="M156" s="46">
        <v>1</v>
      </c>
      <c r="N156" s="46">
        <v>3</v>
      </c>
      <c r="O156" s="27"/>
    </row>
    <row r="157" spans="2:15" ht="20.25" customHeight="1" x14ac:dyDescent="0.25">
      <c r="B157" s="80" t="s">
        <v>194</v>
      </c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</row>
    <row r="158" spans="2:15" ht="15" customHeight="1" x14ac:dyDescent="0.25">
      <c r="B158" s="86">
        <f>B159+B160+B161</f>
        <v>207628</v>
      </c>
      <c r="C158" s="86"/>
      <c r="D158" s="55" t="s">
        <v>158</v>
      </c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42"/>
    </row>
    <row r="159" spans="2:15" ht="15" customHeight="1" x14ac:dyDescent="0.25">
      <c r="B159" s="154">
        <v>43251</v>
      </c>
      <c r="C159" s="154"/>
      <c r="D159" s="154"/>
      <c r="E159" s="154"/>
      <c r="F159" s="154"/>
      <c r="G159" s="154"/>
      <c r="H159" s="54" t="s">
        <v>78</v>
      </c>
      <c r="I159" s="54"/>
      <c r="J159" s="54"/>
      <c r="K159" s="54"/>
      <c r="L159" s="54"/>
      <c r="M159" s="54"/>
      <c r="N159" s="54"/>
    </row>
    <row r="160" spans="2:15" ht="15" customHeight="1" x14ac:dyDescent="0.25">
      <c r="B160" s="154">
        <v>32000</v>
      </c>
      <c r="C160" s="154"/>
      <c r="D160" s="154"/>
      <c r="E160" s="154"/>
      <c r="F160" s="154"/>
      <c r="G160" s="154"/>
      <c r="H160" s="54" t="s">
        <v>79</v>
      </c>
      <c r="I160" s="54"/>
      <c r="J160" s="54"/>
      <c r="K160" s="54"/>
      <c r="L160" s="54"/>
      <c r="M160" s="54"/>
      <c r="N160" s="54"/>
    </row>
    <row r="161" spans="2:14" ht="15" customHeight="1" x14ac:dyDescent="0.25">
      <c r="B161" s="154">
        <v>132377</v>
      </c>
      <c r="C161" s="154"/>
      <c r="D161" s="154"/>
      <c r="E161" s="154"/>
      <c r="F161" s="154"/>
      <c r="G161" s="154"/>
      <c r="H161" s="54" t="s">
        <v>80</v>
      </c>
      <c r="I161" s="54"/>
      <c r="J161" s="54"/>
      <c r="K161" s="54"/>
      <c r="L161" s="54"/>
      <c r="M161" s="54"/>
      <c r="N161" s="54"/>
    </row>
    <row r="162" spans="2:14" ht="15" customHeight="1" x14ac:dyDescent="0.25">
      <c r="B162" s="86">
        <f>B163+B164+B165</f>
        <v>47370</v>
      </c>
      <c r="C162" s="86"/>
      <c r="D162" s="55" t="s">
        <v>157</v>
      </c>
      <c r="E162" s="55"/>
      <c r="F162" s="55"/>
      <c r="G162" s="55"/>
      <c r="H162" s="55"/>
      <c r="I162" s="55"/>
      <c r="J162" s="55"/>
      <c r="K162" s="55"/>
      <c r="L162" s="55"/>
      <c r="M162" s="55"/>
      <c r="N162" s="55"/>
    </row>
    <row r="163" spans="2:14" ht="15" customHeight="1" x14ac:dyDescent="0.25">
      <c r="B163" s="154">
        <v>34437</v>
      </c>
      <c r="C163" s="154"/>
      <c r="D163" s="154"/>
      <c r="E163" s="154"/>
      <c r="F163" s="154"/>
      <c r="G163" s="154"/>
      <c r="H163" s="54" t="s">
        <v>81</v>
      </c>
      <c r="I163" s="54"/>
      <c r="J163" s="54"/>
      <c r="K163" s="54"/>
      <c r="L163" s="54"/>
      <c r="M163" s="54"/>
      <c r="N163" s="54"/>
    </row>
    <row r="164" spans="2:14" ht="15" customHeight="1" x14ac:dyDescent="0.25">
      <c r="B164" s="154">
        <v>10106</v>
      </c>
      <c r="C164" s="154"/>
      <c r="D164" s="154"/>
      <c r="E164" s="154"/>
      <c r="F164" s="154"/>
      <c r="G164" s="154"/>
      <c r="H164" s="54" t="s">
        <v>82</v>
      </c>
      <c r="I164" s="54"/>
      <c r="J164" s="54"/>
      <c r="K164" s="54"/>
      <c r="L164" s="54"/>
      <c r="M164" s="54"/>
      <c r="N164" s="54"/>
    </row>
    <row r="165" spans="2:14" ht="15" customHeight="1" x14ac:dyDescent="0.25">
      <c r="B165" s="154">
        <v>2827</v>
      </c>
      <c r="C165" s="154"/>
      <c r="D165" s="154"/>
      <c r="E165" s="154"/>
      <c r="F165" s="154"/>
      <c r="G165" s="154"/>
      <c r="H165" s="54" t="s">
        <v>86</v>
      </c>
      <c r="I165" s="54"/>
      <c r="J165" s="54"/>
      <c r="K165" s="54"/>
      <c r="L165" s="54"/>
      <c r="M165" s="54"/>
      <c r="N165" s="54"/>
    </row>
    <row r="166" spans="2:14" ht="15" customHeight="1" x14ac:dyDescent="0.25">
      <c r="B166" s="86">
        <f>B167+B168+B169</f>
        <v>24000</v>
      </c>
      <c r="C166" s="86"/>
      <c r="D166" s="55" t="s">
        <v>171</v>
      </c>
      <c r="E166" s="55"/>
      <c r="F166" s="55"/>
      <c r="G166" s="55"/>
      <c r="H166" s="55"/>
      <c r="I166" s="55"/>
      <c r="J166" s="55"/>
      <c r="K166" s="55"/>
      <c r="L166" s="55"/>
      <c r="M166" s="55"/>
      <c r="N166" s="55"/>
    </row>
    <row r="167" spans="2:14" ht="15" customHeight="1" x14ac:dyDescent="0.25">
      <c r="B167" s="154">
        <v>14000</v>
      </c>
      <c r="C167" s="154"/>
      <c r="D167" s="154"/>
      <c r="E167" s="154"/>
      <c r="F167" s="154"/>
      <c r="G167" s="154"/>
      <c r="H167" s="54" t="s">
        <v>62</v>
      </c>
      <c r="I167" s="54"/>
      <c r="J167" s="54"/>
      <c r="K167" s="54"/>
      <c r="L167" s="54"/>
      <c r="M167" s="54"/>
      <c r="N167" s="54"/>
    </row>
    <row r="168" spans="2:14" ht="15" customHeight="1" x14ac:dyDescent="0.25">
      <c r="B168" s="154">
        <v>10000</v>
      </c>
      <c r="C168" s="154"/>
      <c r="D168" s="154"/>
      <c r="E168" s="154"/>
      <c r="F168" s="154"/>
      <c r="G168" s="154"/>
      <c r="H168" s="54" t="s">
        <v>63</v>
      </c>
      <c r="I168" s="54"/>
      <c r="J168" s="54"/>
      <c r="K168" s="54"/>
      <c r="L168" s="54"/>
      <c r="M168" s="54"/>
      <c r="N168" s="54"/>
    </row>
    <row r="169" spans="2:14" ht="15" customHeight="1" x14ac:dyDescent="0.25">
      <c r="B169" s="154">
        <v>0</v>
      </c>
      <c r="C169" s="154"/>
      <c r="D169" s="154"/>
      <c r="E169" s="154"/>
      <c r="F169" s="154"/>
      <c r="G169" s="154"/>
      <c r="H169" s="54" t="s">
        <v>64</v>
      </c>
      <c r="I169" s="54"/>
      <c r="J169" s="54"/>
      <c r="K169" s="54"/>
      <c r="L169" s="54"/>
      <c r="M169" s="54"/>
      <c r="N169" s="54"/>
    </row>
    <row r="170" spans="2:14" ht="15" customHeight="1" x14ac:dyDescent="0.25">
      <c r="B170" s="62">
        <f>B171+B172+B173</f>
        <v>28</v>
      </c>
      <c r="C170" s="62"/>
      <c r="D170" s="55" t="s">
        <v>84</v>
      </c>
      <c r="E170" s="55"/>
      <c r="F170" s="55"/>
      <c r="G170" s="55"/>
      <c r="H170" s="55"/>
      <c r="I170" s="55"/>
      <c r="J170" s="55"/>
      <c r="K170" s="55"/>
      <c r="L170" s="55"/>
      <c r="M170" s="55"/>
      <c r="N170" s="55"/>
    </row>
    <row r="171" spans="2:14" ht="15" customHeight="1" x14ac:dyDescent="0.25">
      <c r="B171" s="52">
        <v>13</v>
      </c>
      <c r="C171" s="52"/>
      <c r="D171" s="52"/>
      <c r="E171" s="52"/>
      <c r="F171" s="52"/>
      <c r="G171" s="52"/>
      <c r="H171" s="54" t="s">
        <v>62</v>
      </c>
      <c r="I171" s="54"/>
      <c r="J171" s="54"/>
      <c r="K171" s="54"/>
      <c r="L171" s="54"/>
      <c r="M171" s="54"/>
      <c r="N171" s="54"/>
    </row>
    <row r="172" spans="2:14" ht="15" customHeight="1" x14ac:dyDescent="0.25">
      <c r="B172" s="52">
        <v>14</v>
      </c>
      <c r="C172" s="52"/>
      <c r="D172" s="52"/>
      <c r="E172" s="52"/>
      <c r="F172" s="52"/>
      <c r="G172" s="52"/>
      <c r="H172" s="54" t="s">
        <v>85</v>
      </c>
      <c r="I172" s="54"/>
      <c r="J172" s="54"/>
      <c r="K172" s="54"/>
      <c r="L172" s="54"/>
      <c r="M172" s="54"/>
      <c r="N172" s="54"/>
    </row>
    <row r="173" spans="2:14" ht="15" customHeight="1" x14ac:dyDescent="0.25">
      <c r="B173" s="52">
        <v>1</v>
      </c>
      <c r="C173" s="52"/>
      <c r="D173" s="52"/>
      <c r="E173" s="52"/>
      <c r="F173" s="52"/>
      <c r="G173" s="52"/>
      <c r="H173" s="54" t="s">
        <v>71</v>
      </c>
      <c r="I173" s="54"/>
      <c r="J173" s="54"/>
      <c r="K173" s="54"/>
      <c r="L173" s="54"/>
      <c r="M173" s="54"/>
      <c r="N173" s="54"/>
    </row>
    <row r="174" spans="2:14" ht="15" customHeight="1" x14ac:dyDescent="0.25">
      <c r="B174" s="62">
        <f>B175+B176+B177</f>
        <v>151</v>
      </c>
      <c r="C174" s="62"/>
      <c r="D174" s="55" t="s">
        <v>159</v>
      </c>
      <c r="E174" s="55"/>
      <c r="F174" s="55"/>
      <c r="G174" s="55"/>
      <c r="H174" s="55"/>
      <c r="I174" s="55"/>
      <c r="J174" s="55"/>
      <c r="K174" s="55"/>
      <c r="L174" s="55"/>
      <c r="M174" s="55"/>
      <c r="N174" s="55"/>
    </row>
    <row r="175" spans="2:14" ht="15" customHeight="1" x14ac:dyDescent="0.25">
      <c r="B175" s="52">
        <v>90</v>
      </c>
      <c r="C175" s="52"/>
      <c r="D175" s="52"/>
      <c r="E175" s="52"/>
      <c r="F175" s="52"/>
      <c r="G175" s="52"/>
      <c r="H175" s="54" t="s">
        <v>62</v>
      </c>
      <c r="I175" s="54"/>
      <c r="J175" s="54"/>
      <c r="K175" s="54"/>
      <c r="L175" s="54"/>
      <c r="M175" s="54"/>
      <c r="N175" s="54"/>
    </row>
    <row r="176" spans="2:14" ht="15" customHeight="1" x14ac:dyDescent="0.25">
      <c r="B176" s="52">
        <v>51</v>
      </c>
      <c r="C176" s="52"/>
      <c r="D176" s="52"/>
      <c r="E176" s="52"/>
      <c r="F176" s="52"/>
      <c r="G176" s="52"/>
      <c r="H176" s="54" t="s">
        <v>63</v>
      </c>
      <c r="I176" s="54"/>
      <c r="J176" s="54"/>
      <c r="K176" s="54"/>
      <c r="L176" s="54"/>
      <c r="M176" s="54"/>
      <c r="N176" s="54"/>
    </row>
    <row r="177" spans="2:14" ht="15" customHeight="1" x14ac:dyDescent="0.25">
      <c r="B177" s="52">
        <v>10</v>
      </c>
      <c r="C177" s="52"/>
      <c r="D177" s="52"/>
      <c r="E177" s="52"/>
      <c r="F177" s="52"/>
      <c r="G177" s="52"/>
      <c r="H177" s="54" t="s">
        <v>64</v>
      </c>
      <c r="I177" s="54"/>
      <c r="J177" s="54"/>
      <c r="K177" s="54"/>
      <c r="L177" s="54"/>
      <c r="M177" s="54"/>
      <c r="N177" s="54"/>
    </row>
    <row r="178" spans="2:14" ht="15" customHeight="1" x14ac:dyDescent="0.25">
      <c r="B178" s="62">
        <f>B179+B180+B181</f>
        <v>151</v>
      </c>
      <c r="C178" s="62"/>
      <c r="D178" s="55" t="s">
        <v>160</v>
      </c>
      <c r="E178" s="55"/>
      <c r="F178" s="55"/>
      <c r="G178" s="55"/>
      <c r="H178" s="55"/>
      <c r="I178" s="55"/>
      <c r="J178" s="55"/>
      <c r="K178" s="55"/>
      <c r="L178" s="55"/>
      <c r="M178" s="55"/>
      <c r="N178" s="55"/>
    </row>
    <row r="179" spans="2:14" ht="15" customHeight="1" x14ac:dyDescent="0.25">
      <c r="B179" s="52">
        <v>90</v>
      </c>
      <c r="C179" s="52"/>
      <c r="D179" s="52"/>
      <c r="E179" s="52"/>
      <c r="F179" s="52"/>
      <c r="G179" s="52"/>
      <c r="H179" s="54" t="s">
        <v>62</v>
      </c>
      <c r="I179" s="54"/>
      <c r="J179" s="54"/>
      <c r="K179" s="54"/>
      <c r="L179" s="54"/>
      <c r="M179" s="54"/>
      <c r="N179" s="54"/>
    </row>
    <row r="180" spans="2:14" ht="15" customHeight="1" x14ac:dyDescent="0.25">
      <c r="B180" s="52">
        <v>51</v>
      </c>
      <c r="C180" s="52"/>
      <c r="D180" s="52"/>
      <c r="E180" s="52"/>
      <c r="F180" s="52"/>
      <c r="G180" s="52"/>
      <c r="H180" s="54" t="s">
        <v>63</v>
      </c>
      <c r="I180" s="54"/>
      <c r="J180" s="54"/>
      <c r="K180" s="54"/>
      <c r="L180" s="54"/>
      <c r="M180" s="54"/>
      <c r="N180" s="54"/>
    </row>
    <row r="181" spans="2:14" ht="15" customHeight="1" x14ac:dyDescent="0.25">
      <c r="B181" s="52">
        <v>10</v>
      </c>
      <c r="C181" s="52"/>
      <c r="D181" s="52"/>
      <c r="E181" s="52"/>
      <c r="F181" s="52"/>
      <c r="G181" s="52"/>
      <c r="H181" s="54" t="s">
        <v>64</v>
      </c>
      <c r="I181" s="54"/>
      <c r="J181" s="54"/>
      <c r="K181" s="54"/>
      <c r="L181" s="54"/>
      <c r="M181" s="54"/>
      <c r="N181" s="54"/>
    </row>
    <row r="182" spans="2:14" ht="15" customHeight="1" x14ac:dyDescent="0.25">
      <c r="B182" s="62">
        <f>B183+B184+B185</f>
        <v>54</v>
      </c>
      <c r="C182" s="62"/>
      <c r="D182" s="55" t="s">
        <v>65</v>
      </c>
      <c r="E182" s="55"/>
      <c r="F182" s="55"/>
      <c r="G182" s="55"/>
      <c r="H182" s="55"/>
      <c r="I182" s="55"/>
      <c r="J182" s="55"/>
      <c r="K182" s="55"/>
      <c r="L182" s="55"/>
      <c r="M182" s="55"/>
      <c r="N182" s="55"/>
    </row>
    <row r="183" spans="2:14" ht="15" customHeight="1" x14ac:dyDescent="0.25">
      <c r="B183" s="52">
        <v>32</v>
      </c>
      <c r="C183" s="52"/>
      <c r="D183" s="52"/>
      <c r="E183" s="52"/>
      <c r="F183" s="52"/>
      <c r="G183" s="52"/>
      <c r="H183" s="54" t="s">
        <v>62</v>
      </c>
      <c r="I183" s="54"/>
      <c r="J183" s="54"/>
      <c r="K183" s="54"/>
      <c r="L183" s="54"/>
      <c r="M183" s="54"/>
      <c r="N183" s="54"/>
    </row>
    <row r="184" spans="2:14" ht="15" customHeight="1" x14ac:dyDescent="0.25">
      <c r="B184" s="52">
        <v>20</v>
      </c>
      <c r="C184" s="52"/>
      <c r="D184" s="52"/>
      <c r="E184" s="52"/>
      <c r="F184" s="52"/>
      <c r="G184" s="52"/>
      <c r="H184" s="54" t="s">
        <v>63</v>
      </c>
      <c r="I184" s="54"/>
      <c r="J184" s="54"/>
      <c r="K184" s="54"/>
      <c r="L184" s="54"/>
      <c r="M184" s="54"/>
      <c r="N184" s="54"/>
    </row>
    <row r="185" spans="2:14" ht="15" customHeight="1" x14ac:dyDescent="0.25">
      <c r="B185" s="52">
        <v>2</v>
      </c>
      <c r="C185" s="52"/>
      <c r="D185" s="52"/>
      <c r="E185" s="52"/>
      <c r="F185" s="52"/>
      <c r="G185" s="52"/>
      <c r="H185" s="54" t="s">
        <v>64</v>
      </c>
      <c r="I185" s="54"/>
      <c r="J185" s="54"/>
      <c r="K185" s="54"/>
      <c r="L185" s="54"/>
      <c r="M185" s="54"/>
      <c r="N185" s="54"/>
    </row>
    <row r="186" spans="2:14" ht="15" customHeight="1" x14ac:dyDescent="0.25">
      <c r="B186" s="62">
        <f>B187+B188+B189</f>
        <v>114</v>
      </c>
      <c r="C186" s="62"/>
      <c r="D186" s="55" t="s">
        <v>66</v>
      </c>
      <c r="E186" s="55"/>
      <c r="F186" s="55"/>
      <c r="G186" s="55"/>
      <c r="H186" s="55"/>
      <c r="I186" s="55"/>
      <c r="J186" s="55"/>
      <c r="K186" s="55"/>
      <c r="L186" s="55"/>
      <c r="M186" s="55"/>
      <c r="N186" s="55"/>
    </row>
    <row r="187" spans="2:14" ht="15" customHeight="1" x14ac:dyDescent="0.25">
      <c r="B187" s="52">
        <v>82</v>
      </c>
      <c r="C187" s="52"/>
      <c r="D187" s="52"/>
      <c r="E187" s="52"/>
      <c r="F187" s="52"/>
      <c r="G187" s="52"/>
      <c r="H187" s="54" t="s">
        <v>62</v>
      </c>
      <c r="I187" s="54"/>
      <c r="J187" s="54"/>
      <c r="K187" s="54"/>
      <c r="L187" s="54"/>
      <c r="M187" s="54"/>
      <c r="N187" s="54"/>
    </row>
    <row r="188" spans="2:14" ht="15" customHeight="1" x14ac:dyDescent="0.25">
      <c r="B188" s="52">
        <v>29</v>
      </c>
      <c r="C188" s="52"/>
      <c r="D188" s="52"/>
      <c r="E188" s="52"/>
      <c r="F188" s="52"/>
      <c r="G188" s="52"/>
      <c r="H188" s="54" t="s">
        <v>63</v>
      </c>
      <c r="I188" s="54"/>
      <c r="J188" s="54"/>
      <c r="K188" s="54"/>
      <c r="L188" s="54"/>
      <c r="M188" s="54"/>
      <c r="N188" s="54"/>
    </row>
    <row r="189" spans="2:14" ht="15" customHeight="1" x14ac:dyDescent="0.25">
      <c r="B189" s="52">
        <v>3</v>
      </c>
      <c r="C189" s="52"/>
      <c r="D189" s="52"/>
      <c r="E189" s="52"/>
      <c r="F189" s="52"/>
      <c r="G189" s="52"/>
      <c r="H189" s="54" t="s">
        <v>64</v>
      </c>
      <c r="I189" s="54"/>
      <c r="J189" s="54"/>
      <c r="K189" s="54"/>
      <c r="L189" s="54"/>
      <c r="M189" s="54"/>
      <c r="N189" s="54"/>
    </row>
    <row r="190" spans="2:14" ht="15" customHeight="1" x14ac:dyDescent="0.25">
      <c r="B190" s="107">
        <f>B191+B192+B193</f>
        <v>6</v>
      </c>
      <c r="C190" s="107"/>
      <c r="D190" s="55" t="s">
        <v>67</v>
      </c>
      <c r="E190" s="55"/>
      <c r="F190" s="55"/>
      <c r="G190" s="55"/>
      <c r="H190" s="55"/>
      <c r="I190" s="55"/>
      <c r="J190" s="55"/>
      <c r="K190" s="55"/>
      <c r="L190" s="55"/>
      <c r="M190" s="55"/>
      <c r="N190" s="55"/>
    </row>
    <row r="191" spans="2:14" ht="15" customHeight="1" x14ac:dyDescent="0.25">
      <c r="B191" s="52">
        <v>4</v>
      </c>
      <c r="C191" s="52"/>
      <c r="D191" s="52"/>
      <c r="E191" s="52"/>
      <c r="F191" s="52"/>
      <c r="G191" s="52"/>
      <c r="H191" s="54" t="s">
        <v>62</v>
      </c>
      <c r="I191" s="54"/>
      <c r="J191" s="54"/>
      <c r="K191" s="54"/>
      <c r="L191" s="54"/>
      <c r="M191" s="54"/>
      <c r="N191" s="54"/>
    </row>
    <row r="192" spans="2:14" ht="15" customHeight="1" x14ac:dyDescent="0.25">
      <c r="B192" s="52">
        <v>2</v>
      </c>
      <c r="C192" s="52"/>
      <c r="D192" s="52"/>
      <c r="E192" s="52"/>
      <c r="F192" s="52"/>
      <c r="G192" s="52"/>
      <c r="H192" s="54" t="s">
        <v>170</v>
      </c>
      <c r="I192" s="54"/>
      <c r="J192" s="54"/>
      <c r="K192" s="54"/>
      <c r="L192" s="54"/>
      <c r="M192" s="54"/>
      <c r="N192" s="54"/>
    </row>
    <row r="193" spans="2:14" ht="15" customHeight="1" x14ac:dyDescent="0.25">
      <c r="B193" s="52">
        <v>0</v>
      </c>
      <c r="C193" s="52"/>
      <c r="D193" s="52"/>
      <c r="E193" s="52"/>
      <c r="F193" s="52"/>
      <c r="G193" s="52"/>
      <c r="H193" s="54" t="s">
        <v>64</v>
      </c>
      <c r="I193" s="54"/>
      <c r="J193" s="54"/>
      <c r="K193" s="54"/>
      <c r="L193" s="54"/>
      <c r="M193" s="54"/>
      <c r="N193" s="54"/>
    </row>
    <row r="194" spans="2:14" x14ac:dyDescent="0.25">
      <c r="B194" s="34"/>
      <c r="C194" s="34"/>
      <c r="D194" s="34"/>
      <c r="E194" s="34"/>
      <c r="F194" s="34"/>
      <c r="G194" s="34"/>
      <c r="H194" s="35"/>
      <c r="I194" s="35"/>
      <c r="J194" s="35"/>
      <c r="K194" s="35"/>
      <c r="L194" s="35"/>
      <c r="M194" s="35"/>
      <c r="N194" s="35"/>
    </row>
    <row r="195" spans="2:14" ht="15" customHeight="1" x14ac:dyDescent="0.25">
      <c r="B195" s="107">
        <f>B196+B197+B198</f>
        <v>3</v>
      </c>
      <c r="C195" s="107"/>
      <c r="D195" s="55" t="s">
        <v>68</v>
      </c>
      <c r="E195" s="55"/>
      <c r="F195" s="55"/>
      <c r="G195" s="55"/>
      <c r="H195" s="55"/>
      <c r="I195" s="55"/>
      <c r="J195" s="55"/>
      <c r="K195" s="55"/>
      <c r="L195" s="55"/>
      <c r="M195" s="55"/>
      <c r="N195" s="55"/>
    </row>
    <row r="196" spans="2:14" ht="15" customHeight="1" x14ac:dyDescent="0.25">
      <c r="B196" s="52">
        <v>1</v>
      </c>
      <c r="C196" s="52"/>
      <c r="D196" s="52"/>
      <c r="E196" s="52"/>
      <c r="F196" s="52"/>
      <c r="G196" s="52"/>
      <c r="H196" s="54" t="s">
        <v>62</v>
      </c>
      <c r="I196" s="54"/>
      <c r="J196" s="54"/>
      <c r="K196" s="54"/>
      <c r="L196" s="54"/>
      <c r="M196" s="54"/>
      <c r="N196" s="54"/>
    </row>
    <row r="197" spans="2:14" ht="15" customHeight="1" x14ac:dyDescent="0.25">
      <c r="B197" s="52">
        <v>2</v>
      </c>
      <c r="C197" s="52"/>
      <c r="D197" s="52"/>
      <c r="E197" s="52"/>
      <c r="F197" s="52"/>
      <c r="G197" s="52"/>
      <c r="H197" s="54" t="s">
        <v>85</v>
      </c>
      <c r="I197" s="54"/>
      <c r="J197" s="54"/>
      <c r="K197" s="54"/>
      <c r="L197" s="54"/>
      <c r="M197" s="54"/>
      <c r="N197" s="54"/>
    </row>
    <row r="198" spans="2:14" ht="15" customHeight="1" x14ac:dyDescent="0.25">
      <c r="B198" s="52">
        <v>0</v>
      </c>
      <c r="C198" s="52"/>
      <c r="D198" s="52"/>
      <c r="E198" s="52"/>
      <c r="F198" s="52"/>
      <c r="G198" s="52"/>
      <c r="H198" s="54" t="s">
        <v>64</v>
      </c>
      <c r="I198" s="54"/>
      <c r="J198" s="54"/>
      <c r="K198" s="54"/>
      <c r="L198" s="54"/>
      <c r="M198" s="54"/>
      <c r="N198" s="54"/>
    </row>
    <row r="199" spans="2:14" ht="15" customHeight="1" x14ac:dyDescent="0.25">
      <c r="B199" s="107">
        <f>B200+B201+B202</f>
        <v>1</v>
      </c>
      <c r="C199" s="107"/>
      <c r="D199" s="55" t="s">
        <v>69</v>
      </c>
      <c r="E199" s="55"/>
      <c r="F199" s="55"/>
      <c r="G199" s="55"/>
      <c r="H199" s="55"/>
      <c r="I199" s="55"/>
      <c r="J199" s="55"/>
      <c r="K199" s="55"/>
      <c r="L199" s="55"/>
      <c r="M199" s="55"/>
      <c r="N199" s="55"/>
    </row>
    <row r="200" spans="2:14" ht="15" customHeight="1" x14ac:dyDescent="0.25">
      <c r="B200" s="52">
        <v>1</v>
      </c>
      <c r="C200" s="52"/>
      <c r="D200" s="52"/>
      <c r="E200" s="52"/>
      <c r="F200" s="52"/>
      <c r="G200" s="52"/>
      <c r="H200" s="54" t="s">
        <v>62</v>
      </c>
      <c r="I200" s="54"/>
      <c r="J200" s="54"/>
      <c r="K200" s="54"/>
      <c r="L200" s="54"/>
      <c r="M200" s="54"/>
      <c r="N200" s="54"/>
    </row>
    <row r="201" spans="2:14" ht="15" customHeight="1" x14ac:dyDescent="0.25">
      <c r="B201" s="52">
        <v>0</v>
      </c>
      <c r="C201" s="52"/>
      <c r="D201" s="52"/>
      <c r="E201" s="52"/>
      <c r="F201" s="52"/>
      <c r="G201" s="52"/>
      <c r="H201" s="54" t="s">
        <v>63</v>
      </c>
      <c r="I201" s="54"/>
      <c r="J201" s="54"/>
      <c r="K201" s="54"/>
      <c r="L201" s="54"/>
      <c r="M201" s="54"/>
      <c r="N201" s="54"/>
    </row>
    <row r="202" spans="2:14" ht="15" customHeight="1" x14ac:dyDescent="0.25">
      <c r="B202" s="52">
        <v>0</v>
      </c>
      <c r="C202" s="52"/>
      <c r="D202" s="52"/>
      <c r="E202" s="52"/>
      <c r="F202" s="52"/>
      <c r="G202" s="52"/>
      <c r="H202" s="54" t="s">
        <v>64</v>
      </c>
      <c r="I202" s="54"/>
      <c r="J202" s="54"/>
      <c r="K202" s="54"/>
      <c r="L202" s="54"/>
      <c r="M202" s="54"/>
      <c r="N202" s="54"/>
    </row>
    <row r="203" spans="2:14" ht="15" customHeight="1" x14ac:dyDescent="0.25">
      <c r="B203" s="62">
        <f>B204+B205+B206+B207</f>
        <v>77</v>
      </c>
      <c r="C203" s="62"/>
      <c r="D203" s="55" t="s">
        <v>70</v>
      </c>
      <c r="E203" s="55"/>
      <c r="F203" s="55"/>
      <c r="G203" s="55"/>
      <c r="H203" s="55"/>
      <c r="I203" s="55"/>
      <c r="J203" s="55"/>
      <c r="K203" s="55"/>
      <c r="L203" s="55"/>
      <c r="M203" s="55"/>
      <c r="N203" s="55"/>
    </row>
    <row r="204" spans="2:14" ht="15" customHeight="1" x14ac:dyDescent="0.25">
      <c r="B204" s="52">
        <v>34</v>
      </c>
      <c r="C204" s="52"/>
      <c r="D204" s="52"/>
      <c r="E204" s="52"/>
      <c r="F204" s="52"/>
      <c r="G204" s="52"/>
      <c r="H204" s="54" t="s">
        <v>62</v>
      </c>
      <c r="I204" s="54"/>
      <c r="J204" s="54"/>
      <c r="K204" s="54"/>
      <c r="L204" s="54"/>
      <c r="M204" s="54"/>
      <c r="N204" s="54"/>
    </row>
    <row r="205" spans="2:14" ht="15" customHeight="1" x14ac:dyDescent="0.25">
      <c r="B205" s="52">
        <v>16</v>
      </c>
      <c r="C205" s="52"/>
      <c r="D205" s="52"/>
      <c r="E205" s="52"/>
      <c r="F205" s="52"/>
      <c r="G205" s="52"/>
      <c r="H205" s="54" t="s">
        <v>63</v>
      </c>
      <c r="I205" s="54"/>
      <c r="J205" s="54"/>
      <c r="K205" s="54"/>
      <c r="L205" s="54"/>
      <c r="M205" s="54"/>
      <c r="N205" s="54"/>
    </row>
    <row r="206" spans="2:14" ht="15" customHeight="1" x14ac:dyDescent="0.25">
      <c r="B206" s="52">
        <v>1</v>
      </c>
      <c r="C206" s="52"/>
      <c r="D206" s="52"/>
      <c r="E206" s="52"/>
      <c r="F206" s="52"/>
      <c r="G206" s="52"/>
      <c r="H206" s="54" t="s">
        <v>71</v>
      </c>
      <c r="I206" s="54"/>
      <c r="J206" s="54"/>
      <c r="K206" s="54"/>
      <c r="L206" s="54"/>
      <c r="M206" s="54"/>
      <c r="N206" s="54"/>
    </row>
    <row r="207" spans="2:14" ht="15" customHeight="1" x14ac:dyDescent="0.25">
      <c r="B207" s="52">
        <v>26</v>
      </c>
      <c r="C207" s="52"/>
      <c r="D207" s="52"/>
      <c r="E207" s="52"/>
      <c r="F207" s="52"/>
      <c r="G207" s="52"/>
      <c r="H207" s="54" t="s">
        <v>72</v>
      </c>
      <c r="I207" s="54"/>
      <c r="J207" s="54"/>
      <c r="K207" s="54"/>
      <c r="L207" s="54"/>
      <c r="M207" s="54"/>
      <c r="N207" s="54"/>
    </row>
    <row r="208" spans="2:14" ht="15" customHeight="1" x14ac:dyDescent="0.25">
      <c r="B208" s="62">
        <f>B209+B210+B211</f>
        <v>2</v>
      </c>
      <c r="C208" s="62"/>
      <c r="D208" s="55" t="s">
        <v>83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</row>
    <row r="209" spans="2:14" ht="15" customHeight="1" x14ac:dyDescent="0.25">
      <c r="B209" s="52">
        <v>1</v>
      </c>
      <c r="C209" s="52"/>
      <c r="D209" s="52"/>
      <c r="E209" s="52"/>
      <c r="F209" s="52"/>
      <c r="G209" s="52"/>
      <c r="H209" s="54" t="s">
        <v>62</v>
      </c>
      <c r="I209" s="54"/>
      <c r="J209" s="54"/>
      <c r="K209" s="54"/>
      <c r="L209" s="54"/>
      <c r="M209" s="54"/>
      <c r="N209" s="54"/>
    </row>
    <row r="210" spans="2:14" ht="15" customHeight="1" x14ac:dyDescent="0.25">
      <c r="B210" s="52">
        <v>1</v>
      </c>
      <c r="C210" s="52"/>
      <c r="D210" s="52"/>
      <c r="E210" s="52"/>
      <c r="F210" s="52"/>
      <c r="G210" s="52"/>
      <c r="H210" s="54" t="s">
        <v>63</v>
      </c>
      <c r="I210" s="54"/>
      <c r="J210" s="54"/>
      <c r="K210" s="54"/>
      <c r="L210" s="54"/>
      <c r="M210" s="54"/>
      <c r="N210" s="54"/>
    </row>
    <row r="211" spans="2:14" ht="15" customHeight="1" x14ac:dyDescent="0.25">
      <c r="B211" s="52">
        <v>0</v>
      </c>
      <c r="C211" s="52"/>
      <c r="D211" s="52"/>
      <c r="E211" s="52"/>
      <c r="F211" s="52"/>
      <c r="G211" s="52"/>
      <c r="H211" s="54" t="s">
        <v>64</v>
      </c>
      <c r="I211" s="54"/>
      <c r="J211" s="54"/>
      <c r="K211" s="54"/>
      <c r="L211" s="54"/>
      <c r="M211" s="54"/>
      <c r="N211" s="54"/>
    </row>
    <row r="212" spans="2:14" ht="15" customHeight="1" x14ac:dyDescent="0.25">
      <c r="B212" s="62">
        <f>H214+H217+H220+H215+H218+H221</f>
        <v>41635</v>
      </c>
      <c r="C212" s="62"/>
      <c r="D212" s="55" t="s">
        <v>192</v>
      </c>
      <c r="E212" s="55"/>
      <c r="F212" s="55"/>
      <c r="G212" s="55"/>
      <c r="H212" s="55"/>
      <c r="I212" s="55"/>
      <c r="J212" s="55"/>
      <c r="K212" s="55"/>
      <c r="L212" s="55"/>
      <c r="M212" s="55"/>
      <c r="N212" s="55"/>
    </row>
    <row r="213" spans="2:14" ht="15" customHeight="1" x14ac:dyDescent="0.25">
      <c r="B213" s="52">
        <v>1</v>
      </c>
      <c r="C213" s="52"/>
      <c r="D213" s="52"/>
      <c r="E213" s="52"/>
      <c r="F213" s="52"/>
      <c r="G213" s="52"/>
      <c r="H213" s="61" t="s">
        <v>179</v>
      </c>
      <c r="I213" s="61"/>
      <c r="J213" s="61"/>
      <c r="K213" s="61"/>
      <c r="L213" s="61"/>
      <c r="M213" s="61"/>
      <c r="N213" s="61"/>
    </row>
    <row r="214" spans="2:14" x14ac:dyDescent="0.25">
      <c r="B214" s="139"/>
      <c r="C214" s="140"/>
      <c r="D214" s="140"/>
      <c r="E214" s="140"/>
      <c r="F214" s="140"/>
      <c r="G214" s="140"/>
      <c r="H214" s="141">
        <v>27670</v>
      </c>
      <c r="I214" s="142"/>
      <c r="J214" s="143"/>
      <c r="K214" s="144"/>
      <c r="L214" s="132" t="s">
        <v>178</v>
      </c>
      <c r="M214" s="133"/>
      <c r="N214" s="134"/>
    </row>
    <row r="215" spans="2:14" ht="15" customHeight="1" x14ac:dyDescent="0.25">
      <c r="B215" s="135"/>
      <c r="C215" s="101"/>
      <c r="D215" s="101"/>
      <c r="E215" s="101"/>
      <c r="F215" s="101"/>
      <c r="G215" s="101"/>
      <c r="H215" s="150">
        <v>374</v>
      </c>
      <c r="I215" s="145"/>
      <c r="J215" s="146"/>
      <c r="K215" s="38"/>
      <c r="L215" s="147" t="s">
        <v>190</v>
      </c>
      <c r="M215" s="148"/>
      <c r="N215" s="149"/>
    </row>
    <row r="216" spans="2:14" x14ac:dyDescent="0.25">
      <c r="B216" s="52">
        <v>1</v>
      </c>
      <c r="C216" s="52"/>
      <c r="D216" s="52"/>
      <c r="E216" s="52"/>
      <c r="F216" s="52"/>
      <c r="G216" s="52"/>
      <c r="H216" s="61" t="s">
        <v>180</v>
      </c>
      <c r="I216" s="61"/>
      <c r="J216" s="61"/>
      <c r="K216" s="61"/>
      <c r="L216" s="61"/>
      <c r="M216" s="61"/>
      <c r="N216" s="61"/>
    </row>
    <row r="217" spans="2:14" ht="15" customHeight="1" x14ac:dyDescent="0.25">
      <c r="B217" s="135"/>
      <c r="C217" s="101"/>
      <c r="D217" s="101"/>
      <c r="E217" s="101"/>
      <c r="F217" s="101"/>
      <c r="G217" s="136"/>
      <c r="H217" s="141">
        <v>13558</v>
      </c>
      <c r="I217" s="142"/>
      <c r="J217" s="143"/>
      <c r="K217" s="144"/>
      <c r="L217" s="132" t="s">
        <v>178</v>
      </c>
      <c r="M217" s="133"/>
      <c r="N217" s="134"/>
    </row>
    <row r="218" spans="2:14" x14ac:dyDescent="0.25">
      <c r="B218" s="135"/>
      <c r="C218" s="101"/>
      <c r="D218" s="101"/>
      <c r="E218" s="101"/>
      <c r="F218" s="101"/>
      <c r="G218" s="136"/>
      <c r="H218" s="145">
        <v>33</v>
      </c>
      <c r="I218" s="145"/>
      <c r="J218" s="146"/>
      <c r="K218" s="38"/>
      <c r="L218" s="147" t="s">
        <v>190</v>
      </c>
      <c r="M218" s="148"/>
      <c r="N218" s="149"/>
    </row>
    <row r="219" spans="2:14" ht="15" customHeight="1" x14ac:dyDescent="0.25">
      <c r="B219" s="52">
        <v>0</v>
      </c>
      <c r="C219" s="52"/>
      <c r="D219" s="52"/>
      <c r="E219" s="52"/>
      <c r="F219" s="52"/>
      <c r="G219" s="52"/>
      <c r="H219" s="61" t="s">
        <v>181</v>
      </c>
      <c r="I219" s="61"/>
      <c r="J219" s="61"/>
      <c r="K219" s="61"/>
      <c r="L219" s="61"/>
      <c r="M219" s="61"/>
      <c r="N219" s="61"/>
    </row>
    <row r="220" spans="2:14" ht="15" customHeight="1" x14ac:dyDescent="0.25">
      <c r="B220" s="135"/>
      <c r="C220" s="101"/>
      <c r="D220" s="101"/>
      <c r="E220" s="101"/>
      <c r="F220" s="101"/>
      <c r="G220" s="136"/>
      <c r="H220" s="141">
        <v>0</v>
      </c>
      <c r="I220" s="142"/>
      <c r="J220" s="143"/>
      <c r="K220" s="144"/>
      <c r="L220" s="132" t="s">
        <v>178</v>
      </c>
      <c r="M220" s="133"/>
      <c r="N220" s="134"/>
    </row>
    <row r="221" spans="2:14" ht="15" customHeight="1" x14ac:dyDescent="0.25">
      <c r="B221" s="135"/>
      <c r="C221" s="101"/>
      <c r="D221" s="101"/>
      <c r="E221" s="101"/>
      <c r="F221" s="101"/>
      <c r="G221" s="136"/>
      <c r="H221" s="145">
        <v>0</v>
      </c>
      <c r="I221" s="145"/>
      <c r="J221" s="146"/>
      <c r="K221" s="38"/>
      <c r="L221" s="147" t="s">
        <v>190</v>
      </c>
      <c r="M221" s="148"/>
      <c r="N221" s="149"/>
    </row>
    <row r="222" spans="2:14" ht="15" customHeight="1" x14ac:dyDescent="0.25">
      <c r="B222" s="62">
        <f>B223+B224+B225</f>
        <v>2</v>
      </c>
      <c r="C222" s="62"/>
      <c r="D222" s="55" t="s">
        <v>73</v>
      </c>
      <c r="E222" s="55"/>
      <c r="F222" s="55"/>
      <c r="G222" s="55"/>
      <c r="H222" s="55"/>
      <c r="I222" s="55"/>
      <c r="J222" s="55"/>
      <c r="K222" s="55"/>
      <c r="L222" s="55"/>
      <c r="M222" s="55"/>
      <c r="N222" s="55"/>
    </row>
    <row r="223" spans="2:14" ht="15" customHeight="1" x14ac:dyDescent="0.25">
      <c r="B223" s="52">
        <v>1</v>
      </c>
      <c r="C223" s="52"/>
      <c r="D223" s="52"/>
      <c r="E223" s="52"/>
      <c r="F223" s="52"/>
      <c r="G223" s="52"/>
      <c r="H223" s="54" t="s">
        <v>62</v>
      </c>
      <c r="I223" s="54"/>
      <c r="J223" s="54"/>
      <c r="K223" s="54"/>
      <c r="L223" s="54"/>
      <c r="M223" s="54"/>
      <c r="N223" s="54"/>
    </row>
    <row r="224" spans="2:14" ht="15" customHeight="1" x14ac:dyDescent="0.25">
      <c r="B224" s="52">
        <v>1</v>
      </c>
      <c r="C224" s="52"/>
      <c r="D224" s="52"/>
      <c r="E224" s="52"/>
      <c r="F224" s="52"/>
      <c r="G224" s="52"/>
      <c r="H224" s="54" t="s">
        <v>63</v>
      </c>
      <c r="I224" s="54"/>
      <c r="J224" s="54"/>
      <c r="K224" s="54"/>
      <c r="L224" s="54"/>
      <c r="M224" s="54"/>
      <c r="N224" s="54"/>
    </row>
    <row r="225" spans="2:14" ht="15" customHeight="1" x14ac:dyDescent="0.25">
      <c r="B225" s="52">
        <v>0</v>
      </c>
      <c r="C225" s="52"/>
      <c r="D225" s="52"/>
      <c r="E225" s="52"/>
      <c r="F225" s="52"/>
      <c r="G225" s="52"/>
      <c r="H225" s="54" t="s">
        <v>64</v>
      </c>
      <c r="I225" s="54"/>
      <c r="J225" s="54"/>
      <c r="K225" s="54"/>
      <c r="L225" s="54"/>
      <c r="M225" s="54"/>
      <c r="N225" s="54"/>
    </row>
    <row r="226" spans="2:14" ht="15" customHeight="1" x14ac:dyDescent="0.25">
      <c r="B226" s="62">
        <f>B227+B228+B229+B230</f>
        <v>456</v>
      </c>
      <c r="C226" s="62"/>
      <c r="D226" s="55" t="s">
        <v>191</v>
      </c>
      <c r="E226" s="55"/>
      <c r="F226" s="55"/>
      <c r="G226" s="55"/>
      <c r="H226" s="55"/>
      <c r="I226" s="55"/>
      <c r="J226" s="55"/>
      <c r="K226" s="55"/>
      <c r="L226" s="55"/>
      <c r="M226" s="55"/>
      <c r="N226" s="55"/>
    </row>
    <row r="227" spans="2:14" ht="15" customHeight="1" x14ac:dyDescent="0.25">
      <c r="B227" s="52">
        <v>267</v>
      </c>
      <c r="C227" s="52"/>
      <c r="D227" s="52"/>
      <c r="E227" s="52"/>
      <c r="F227" s="52"/>
      <c r="G227" s="52"/>
      <c r="H227" s="54" t="s">
        <v>62</v>
      </c>
      <c r="I227" s="54"/>
      <c r="J227" s="54"/>
      <c r="K227" s="54"/>
      <c r="L227" s="54"/>
      <c r="M227" s="54"/>
      <c r="N227" s="54"/>
    </row>
    <row r="228" spans="2:14" x14ac:dyDescent="0.25">
      <c r="B228" s="52">
        <v>146</v>
      </c>
      <c r="C228" s="52"/>
      <c r="D228" s="52"/>
      <c r="E228" s="52"/>
      <c r="F228" s="52"/>
      <c r="G228" s="52"/>
      <c r="H228" s="54" t="s">
        <v>85</v>
      </c>
      <c r="I228" s="54"/>
      <c r="J228" s="54"/>
      <c r="K228" s="54"/>
      <c r="L228" s="54"/>
      <c r="M228" s="54"/>
      <c r="N228" s="54"/>
    </row>
    <row r="229" spans="2:14" x14ac:dyDescent="0.25">
      <c r="B229" s="52">
        <v>28</v>
      </c>
      <c r="C229" s="52"/>
      <c r="D229" s="52"/>
      <c r="E229" s="52"/>
      <c r="F229" s="52"/>
      <c r="G229" s="52"/>
      <c r="H229" s="54" t="s">
        <v>64</v>
      </c>
      <c r="I229" s="54"/>
      <c r="J229" s="54"/>
      <c r="K229" s="54"/>
      <c r="L229" s="54"/>
      <c r="M229" s="54"/>
      <c r="N229" s="54"/>
    </row>
    <row r="230" spans="2:14" x14ac:dyDescent="0.25">
      <c r="B230" s="52">
        <v>15</v>
      </c>
      <c r="C230" s="52"/>
      <c r="D230" s="52"/>
      <c r="E230" s="52"/>
      <c r="F230" s="52"/>
      <c r="G230" s="52"/>
      <c r="H230" s="54" t="s">
        <v>72</v>
      </c>
      <c r="I230" s="54"/>
      <c r="J230" s="54"/>
      <c r="K230" s="54"/>
      <c r="L230" s="54"/>
      <c r="M230" s="54"/>
      <c r="N230" s="54"/>
    </row>
    <row r="231" spans="2:14" x14ac:dyDescent="0.25">
      <c r="B231" s="62">
        <f>B232+B233+B234+B235</f>
        <v>9</v>
      </c>
      <c r="C231" s="62"/>
      <c r="D231" s="55" t="s">
        <v>193</v>
      </c>
      <c r="E231" s="55"/>
      <c r="F231" s="55"/>
      <c r="G231" s="55"/>
      <c r="H231" s="55"/>
      <c r="I231" s="55"/>
      <c r="J231" s="55"/>
      <c r="K231" s="55"/>
      <c r="L231" s="55"/>
      <c r="M231" s="55"/>
      <c r="N231" s="55"/>
    </row>
    <row r="232" spans="2:14" x14ac:dyDescent="0.25">
      <c r="B232" s="151">
        <v>3</v>
      </c>
      <c r="C232" s="151"/>
      <c r="D232" s="151"/>
      <c r="E232" s="151"/>
      <c r="F232" s="151"/>
      <c r="G232" s="151"/>
      <c r="H232" s="152" t="s">
        <v>62</v>
      </c>
      <c r="I232" s="152"/>
      <c r="J232" s="152"/>
      <c r="K232" s="152"/>
      <c r="L232" s="152"/>
      <c r="M232" s="152"/>
      <c r="N232" s="152"/>
    </row>
    <row r="233" spans="2:14" x14ac:dyDescent="0.25">
      <c r="B233" s="151">
        <v>3</v>
      </c>
      <c r="C233" s="151"/>
      <c r="D233" s="151"/>
      <c r="E233" s="151"/>
      <c r="F233" s="151"/>
      <c r="G233" s="151"/>
      <c r="H233" s="152" t="s">
        <v>85</v>
      </c>
      <c r="I233" s="152"/>
      <c r="J233" s="152"/>
      <c r="K233" s="152"/>
      <c r="L233" s="152"/>
      <c r="M233" s="152"/>
      <c r="N233" s="152"/>
    </row>
    <row r="234" spans="2:14" x14ac:dyDescent="0.25">
      <c r="B234" s="151">
        <v>1</v>
      </c>
      <c r="C234" s="151"/>
      <c r="D234" s="151"/>
      <c r="E234" s="151"/>
      <c r="F234" s="151"/>
      <c r="G234" s="151"/>
      <c r="H234" s="152" t="s">
        <v>64</v>
      </c>
      <c r="I234" s="152"/>
      <c r="J234" s="152"/>
      <c r="K234" s="152"/>
      <c r="L234" s="152"/>
      <c r="M234" s="152"/>
      <c r="N234" s="152"/>
    </row>
    <row r="235" spans="2:14" ht="16.5" customHeight="1" x14ac:dyDescent="0.25">
      <c r="B235" s="151">
        <v>2</v>
      </c>
      <c r="C235" s="151"/>
      <c r="D235" s="151"/>
      <c r="E235" s="151"/>
      <c r="F235" s="151"/>
      <c r="G235" s="151"/>
      <c r="H235" s="152" t="s">
        <v>72</v>
      </c>
      <c r="I235" s="152"/>
      <c r="J235" s="152"/>
      <c r="K235" s="152"/>
      <c r="L235" s="152"/>
      <c r="M235" s="152"/>
      <c r="N235" s="152"/>
    </row>
    <row r="236" spans="2:14" ht="16.5" customHeight="1" x14ac:dyDescent="0.25">
      <c r="B236" s="34"/>
      <c r="C236" s="34"/>
      <c r="D236" s="34"/>
      <c r="E236" s="34"/>
      <c r="F236" s="34"/>
      <c r="G236" s="34"/>
      <c r="H236" s="35"/>
      <c r="I236" s="35"/>
      <c r="J236" s="35"/>
      <c r="K236" s="35"/>
      <c r="L236" s="35"/>
      <c r="M236" s="35"/>
      <c r="N236" s="35"/>
    </row>
    <row r="237" spans="2:14" ht="17.45" customHeight="1" x14ac:dyDescent="0.25">
      <c r="B237" s="80" t="s">
        <v>87</v>
      </c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</row>
    <row r="238" spans="2:14" ht="15" customHeight="1" x14ac:dyDescent="0.25">
      <c r="B238" s="108">
        <f>((B240+B243)/(B241+B244))</f>
        <v>2.0371212121212121</v>
      </c>
      <c r="C238" s="109"/>
      <c r="D238" s="109"/>
      <c r="E238" s="109"/>
      <c r="F238" s="109"/>
      <c r="G238" s="110"/>
      <c r="H238" s="111" t="s">
        <v>129</v>
      </c>
      <c r="I238" s="112"/>
      <c r="J238" s="112"/>
      <c r="K238" s="112"/>
      <c r="L238" s="112"/>
      <c r="M238" s="112"/>
      <c r="N238" s="112"/>
    </row>
    <row r="239" spans="2:14" ht="15" customHeight="1" x14ac:dyDescent="0.25">
      <c r="B239" s="58">
        <f>B240/B241</f>
        <v>2.8131868131868134</v>
      </c>
      <c r="C239" s="58"/>
      <c r="D239" s="58"/>
      <c r="E239" s="58"/>
      <c r="F239" s="58"/>
      <c r="G239" s="58"/>
      <c r="H239" s="58"/>
      <c r="I239" s="53" t="s">
        <v>131</v>
      </c>
      <c r="J239" s="53"/>
      <c r="K239" s="53"/>
      <c r="L239" s="53"/>
      <c r="M239" s="53"/>
      <c r="N239" s="53"/>
    </row>
    <row r="240" spans="2:14" x14ac:dyDescent="0.25">
      <c r="B240" s="52">
        <f>B38</f>
        <v>2304</v>
      </c>
      <c r="C240" s="52"/>
      <c r="D240" s="52"/>
      <c r="E240" s="52"/>
      <c r="F240" s="52"/>
      <c r="G240" s="52"/>
      <c r="H240" s="52"/>
      <c r="I240" s="52"/>
      <c r="J240" s="57" t="s">
        <v>145</v>
      </c>
      <c r="K240" s="57"/>
      <c r="L240" s="57"/>
      <c r="M240" s="57"/>
      <c r="N240" s="57"/>
    </row>
    <row r="241" spans="2:14" x14ac:dyDescent="0.25">
      <c r="B241" s="52">
        <v>819</v>
      </c>
      <c r="C241" s="52"/>
      <c r="D241" s="52"/>
      <c r="E241" s="52"/>
      <c r="F241" s="52"/>
      <c r="G241" s="52"/>
      <c r="H241" s="52"/>
      <c r="I241" s="52"/>
      <c r="J241" s="57" t="s">
        <v>130</v>
      </c>
      <c r="K241" s="57"/>
      <c r="L241" s="57"/>
      <c r="M241" s="57"/>
      <c r="N241" s="57"/>
    </row>
    <row r="242" spans="2:14" ht="15" customHeight="1" x14ac:dyDescent="0.25">
      <c r="B242" s="58">
        <f>B243/B244</f>
        <v>0.7684630738522954</v>
      </c>
      <c r="C242" s="58"/>
      <c r="D242" s="58"/>
      <c r="E242" s="58"/>
      <c r="F242" s="58"/>
      <c r="G242" s="58"/>
      <c r="H242" s="58"/>
      <c r="I242" s="53" t="s">
        <v>133</v>
      </c>
      <c r="J242" s="53"/>
      <c r="K242" s="53"/>
      <c r="L242" s="53"/>
      <c r="M242" s="53"/>
      <c r="N242" s="53"/>
    </row>
    <row r="243" spans="2:14" x14ac:dyDescent="0.25">
      <c r="B243" s="52">
        <f>B44</f>
        <v>385</v>
      </c>
      <c r="C243" s="52"/>
      <c r="D243" s="52"/>
      <c r="E243" s="52"/>
      <c r="F243" s="52"/>
      <c r="G243" s="52"/>
      <c r="H243" s="52"/>
      <c r="I243" s="52"/>
      <c r="J243" s="57" t="s">
        <v>146</v>
      </c>
      <c r="K243" s="57"/>
      <c r="L243" s="57"/>
      <c r="M243" s="57"/>
      <c r="N243" s="57"/>
    </row>
    <row r="244" spans="2:14" x14ac:dyDescent="0.25">
      <c r="B244" s="67">
        <v>501</v>
      </c>
      <c r="C244" s="67"/>
      <c r="D244" s="67"/>
      <c r="E244" s="67"/>
      <c r="F244" s="67"/>
      <c r="G244" s="67"/>
      <c r="H244" s="67"/>
      <c r="I244" s="67"/>
      <c r="J244" s="57" t="s">
        <v>132</v>
      </c>
      <c r="K244" s="57"/>
      <c r="L244" s="57"/>
      <c r="M244" s="57"/>
      <c r="N244" s="57"/>
    </row>
    <row r="245" spans="2:14" ht="15" customHeight="1" x14ac:dyDescent="0.25">
      <c r="B245" s="108">
        <f>((B247+B250+B253)/(B248+B251+B254))</f>
        <v>3.9734576757532283</v>
      </c>
      <c r="C245" s="109"/>
      <c r="D245" s="109"/>
      <c r="E245" s="109"/>
      <c r="F245" s="109"/>
      <c r="G245" s="110"/>
      <c r="H245" s="111" t="s">
        <v>136</v>
      </c>
      <c r="I245" s="112"/>
      <c r="J245" s="112"/>
      <c r="K245" s="112"/>
      <c r="L245" s="112"/>
      <c r="M245" s="112"/>
      <c r="N245" s="112"/>
    </row>
    <row r="246" spans="2:14" x14ac:dyDescent="0.25">
      <c r="B246" s="58">
        <f>B247/B248</f>
        <v>3.9246298788694483</v>
      </c>
      <c r="C246" s="58"/>
      <c r="D246" s="58"/>
      <c r="E246" s="58"/>
      <c r="F246" s="58"/>
      <c r="G246" s="58"/>
      <c r="H246" s="58"/>
      <c r="I246" s="53" t="s">
        <v>134</v>
      </c>
      <c r="J246" s="53"/>
      <c r="K246" s="53"/>
      <c r="L246" s="53"/>
      <c r="M246" s="53"/>
      <c r="N246" s="53"/>
    </row>
    <row r="247" spans="2:14" x14ac:dyDescent="0.25">
      <c r="B247" s="52">
        <f>B48</f>
        <v>2916</v>
      </c>
      <c r="C247" s="52"/>
      <c r="D247" s="52"/>
      <c r="E247" s="52"/>
      <c r="F247" s="52"/>
      <c r="G247" s="52"/>
      <c r="H247" s="52"/>
      <c r="I247" s="52"/>
      <c r="J247" s="57" t="s">
        <v>147</v>
      </c>
      <c r="K247" s="57"/>
      <c r="L247" s="57"/>
      <c r="M247" s="57"/>
      <c r="N247" s="57"/>
    </row>
    <row r="248" spans="2:14" x14ac:dyDescent="0.25">
      <c r="B248" s="52">
        <v>743</v>
      </c>
      <c r="C248" s="52"/>
      <c r="D248" s="52"/>
      <c r="E248" s="52"/>
      <c r="F248" s="52"/>
      <c r="G248" s="52"/>
      <c r="H248" s="52"/>
      <c r="I248" s="52"/>
      <c r="J248" s="57" t="s">
        <v>135</v>
      </c>
      <c r="K248" s="57"/>
      <c r="L248" s="57"/>
      <c r="M248" s="57"/>
      <c r="N248" s="57"/>
    </row>
    <row r="249" spans="2:14" ht="15" customHeight="1" x14ac:dyDescent="0.25">
      <c r="B249" s="58">
        <f>B250/B251</f>
        <v>4.2395209580838324</v>
      </c>
      <c r="C249" s="58"/>
      <c r="D249" s="58"/>
      <c r="E249" s="58"/>
      <c r="F249" s="58"/>
      <c r="G249" s="58"/>
      <c r="H249" s="58"/>
      <c r="I249" s="53" t="s">
        <v>137</v>
      </c>
      <c r="J249" s="53"/>
      <c r="K249" s="53"/>
      <c r="L249" s="53"/>
      <c r="M249" s="53"/>
      <c r="N249" s="53"/>
    </row>
    <row r="250" spans="2:14" x14ac:dyDescent="0.25">
      <c r="B250" s="52">
        <f>B61</f>
        <v>2124</v>
      </c>
      <c r="C250" s="52"/>
      <c r="D250" s="52"/>
      <c r="E250" s="52"/>
      <c r="F250" s="52"/>
      <c r="G250" s="52"/>
      <c r="H250" s="52"/>
      <c r="I250" s="52"/>
      <c r="J250" s="57" t="s">
        <v>148</v>
      </c>
      <c r="K250" s="57"/>
      <c r="L250" s="57"/>
      <c r="M250" s="57"/>
      <c r="N250" s="57"/>
    </row>
    <row r="251" spans="2:14" x14ac:dyDescent="0.25">
      <c r="B251" s="67">
        <v>501</v>
      </c>
      <c r="C251" s="67"/>
      <c r="D251" s="67"/>
      <c r="E251" s="67"/>
      <c r="F251" s="67"/>
      <c r="G251" s="67"/>
      <c r="H251" s="67"/>
      <c r="I251" s="67"/>
      <c r="J251" s="57" t="s">
        <v>127</v>
      </c>
      <c r="K251" s="57"/>
      <c r="L251" s="57"/>
      <c r="M251" s="57"/>
      <c r="N251" s="57"/>
    </row>
    <row r="252" spans="2:14" ht="15" customHeight="1" x14ac:dyDescent="0.25">
      <c r="B252" s="58">
        <f>B253/B254</f>
        <v>3.3266666666666667</v>
      </c>
      <c r="C252" s="58"/>
      <c r="D252" s="58"/>
      <c r="E252" s="58"/>
      <c r="F252" s="58"/>
      <c r="G252" s="58"/>
      <c r="H252" s="58"/>
      <c r="I252" s="53" t="s">
        <v>138</v>
      </c>
      <c r="J252" s="53"/>
      <c r="K252" s="53"/>
      <c r="L252" s="53"/>
      <c r="M252" s="53"/>
      <c r="N252" s="53"/>
    </row>
    <row r="253" spans="2:14" x14ac:dyDescent="0.25">
      <c r="B253" s="52">
        <f>B69</f>
        <v>499</v>
      </c>
      <c r="C253" s="52"/>
      <c r="D253" s="52"/>
      <c r="E253" s="52"/>
      <c r="F253" s="52"/>
      <c r="G253" s="52"/>
      <c r="H253" s="52"/>
      <c r="I253" s="52"/>
      <c r="J253" s="57" t="s">
        <v>149</v>
      </c>
      <c r="K253" s="57"/>
      <c r="L253" s="57"/>
      <c r="M253" s="57"/>
      <c r="N253" s="57"/>
    </row>
    <row r="254" spans="2:14" ht="15" customHeight="1" x14ac:dyDescent="0.25">
      <c r="B254" s="52">
        <v>150</v>
      </c>
      <c r="C254" s="52"/>
      <c r="D254" s="52"/>
      <c r="E254" s="52"/>
      <c r="F254" s="52"/>
      <c r="G254" s="52"/>
      <c r="H254" s="52"/>
      <c r="I254" s="52"/>
      <c r="J254" s="57" t="s">
        <v>139</v>
      </c>
      <c r="K254" s="57"/>
      <c r="L254" s="57"/>
      <c r="M254" s="57"/>
      <c r="N254" s="57"/>
    </row>
    <row r="255" spans="2:14" ht="20.25" x14ac:dyDescent="0.25">
      <c r="B255" s="80" t="s">
        <v>74</v>
      </c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</row>
    <row r="256" spans="2:14" ht="14.45" customHeight="1" x14ac:dyDescent="0.25">
      <c r="B256" s="69" t="s">
        <v>175</v>
      </c>
      <c r="C256" s="69"/>
      <c r="D256" s="69"/>
      <c r="E256" s="69"/>
      <c r="F256" s="69"/>
      <c r="G256" s="69"/>
      <c r="H256" s="69"/>
      <c r="I256" s="69"/>
      <c r="J256" s="69"/>
      <c r="K256" s="69"/>
      <c r="L256" s="69"/>
      <c r="M256" s="51" t="s">
        <v>12</v>
      </c>
      <c r="N256" s="51" t="s">
        <v>11</v>
      </c>
    </row>
    <row r="257" spans="2:14" x14ac:dyDescent="0.25">
      <c r="B257" s="59">
        <f>B259+B262+B265+B266+B267+B268+B269+B270+B271+B272+B273</f>
        <v>1093</v>
      </c>
      <c r="C257" s="59"/>
      <c r="D257" s="60" t="s">
        <v>75</v>
      </c>
      <c r="E257" s="60"/>
      <c r="F257" s="60"/>
      <c r="G257" s="60"/>
      <c r="H257" s="60"/>
      <c r="I257" s="60"/>
      <c r="J257" s="60"/>
      <c r="K257" s="60"/>
      <c r="L257" s="60"/>
      <c r="M257" s="17">
        <f>M259+M262+M265+M268+M271+M272+M273</f>
        <v>610</v>
      </c>
      <c r="N257" s="17">
        <f>N259+N262+N265+N268+N271+N272+N273</f>
        <v>300</v>
      </c>
    </row>
    <row r="258" spans="2:14" ht="15" customHeight="1" x14ac:dyDescent="0.25">
      <c r="B258" s="56">
        <f>B257/B36</f>
        <v>0.13283908604764219</v>
      </c>
      <c r="C258" s="56"/>
      <c r="D258" s="111" t="s">
        <v>169</v>
      </c>
      <c r="E258" s="112"/>
      <c r="F258" s="112"/>
      <c r="G258" s="112"/>
      <c r="H258" s="112"/>
      <c r="I258" s="112"/>
      <c r="J258" s="112"/>
      <c r="K258" s="112"/>
      <c r="L258" s="112"/>
      <c r="M258" s="112"/>
      <c r="N258" s="138"/>
    </row>
    <row r="259" spans="2:14" x14ac:dyDescent="0.25">
      <c r="B259" s="137">
        <f>B260+B261</f>
        <v>415</v>
      </c>
      <c r="C259" s="137"/>
      <c r="D259" s="137"/>
      <c r="E259" s="137"/>
      <c r="F259" s="55" t="s">
        <v>144</v>
      </c>
      <c r="G259" s="55"/>
      <c r="H259" s="55"/>
      <c r="I259" s="55"/>
      <c r="J259" s="55"/>
      <c r="K259" s="55"/>
      <c r="L259" s="55"/>
      <c r="M259" s="20">
        <f>M260+M261</f>
        <v>285</v>
      </c>
      <c r="N259" s="20">
        <f>N260+N261</f>
        <v>130</v>
      </c>
    </row>
    <row r="260" spans="2:14" x14ac:dyDescent="0.25">
      <c r="B260" s="52">
        <f>M260+N260</f>
        <v>195</v>
      </c>
      <c r="C260" s="52"/>
      <c r="D260" s="52"/>
      <c r="E260" s="52"/>
      <c r="F260" s="52"/>
      <c r="G260" s="52"/>
      <c r="H260" s="52"/>
      <c r="I260" s="54" t="s">
        <v>76</v>
      </c>
      <c r="J260" s="54"/>
      <c r="K260" s="54"/>
      <c r="L260" s="54"/>
      <c r="M260" s="46">
        <f>76+40</f>
        <v>116</v>
      </c>
      <c r="N260" s="46">
        <f>41+38</f>
        <v>79</v>
      </c>
    </row>
    <row r="261" spans="2:14" x14ac:dyDescent="0.25">
      <c r="B261" s="52">
        <f>M261+N261</f>
        <v>220</v>
      </c>
      <c r="C261" s="52"/>
      <c r="D261" s="52"/>
      <c r="E261" s="52"/>
      <c r="F261" s="52"/>
      <c r="G261" s="52"/>
      <c r="H261" s="52"/>
      <c r="I261" s="54" t="s">
        <v>77</v>
      </c>
      <c r="J261" s="54"/>
      <c r="K261" s="54"/>
      <c r="L261" s="54"/>
      <c r="M261" s="46">
        <f>135+34</f>
        <v>169</v>
      </c>
      <c r="N261" s="46">
        <f>44+7</f>
        <v>51</v>
      </c>
    </row>
    <row r="262" spans="2:14" x14ac:dyDescent="0.25">
      <c r="B262" s="62">
        <f>B263+B264</f>
        <v>44</v>
      </c>
      <c r="C262" s="62"/>
      <c r="D262" s="62"/>
      <c r="E262" s="62"/>
      <c r="F262" s="68" t="s">
        <v>174</v>
      </c>
      <c r="G262" s="68"/>
      <c r="H262" s="68"/>
      <c r="I262" s="68"/>
      <c r="J262" s="68"/>
      <c r="K262" s="68"/>
      <c r="L262" s="68"/>
      <c r="M262" s="20">
        <f>M263+M264</f>
        <v>14</v>
      </c>
      <c r="N262" s="20">
        <f>N263+N264</f>
        <v>30</v>
      </c>
    </row>
    <row r="263" spans="2:14" x14ac:dyDescent="0.25">
      <c r="B263" s="52">
        <f t="shared" ref="B263:B273" si="6">M263+N263</f>
        <v>9</v>
      </c>
      <c r="C263" s="52"/>
      <c r="D263" s="52"/>
      <c r="E263" s="52"/>
      <c r="F263" s="52"/>
      <c r="G263" s="52"/>
      <c r="H263" s="52"/>
      <c r="I263" s="54" t="s">
        <v>76</v>
      </c>
      <c r="J263" s="54"/>
      <c r="K263" s="54"/>
      <c r="L263" s="54"/>
      <c r="M263" s="46">
        <v>3</v>
      </c>
      <c r="N263" s="46">
        <v>6</v>
      </c>
    </row>
    <row r="264" spans="2:14" x14ac:dyDescent="0.25">
      <c r="B264" s="52">
        <f t="shared" si="6"/>
        <v>35</v>
      </c>
      <c r="C264" s="52"/>
      <c r="D264" s="52"/>
      <c r="E264" s="52"/>
      <c r="F264" s="52"/>
      <c r="G264" s="52"/>
      <c r="H264" s="52"/>
      <c r="I264" s="54" t="s">
        <v>77</v>
      </c>
      <c r="J264" s="54"/>
      <c r="K264" s="54"/>
      <c r="L264" s="54"/>
      <c r="M264" s="46">
        <v>11</v>
      </c>
      <c r="N264" s="46">
        <v>24</v>
      </c>
    </row>
    <row r="265" spans="2:14" ht="14.45" customHeight="1" x14ac:dyDescent="0.25">
      <c r="B265" s="128">
        <f t="shared" si="6"/>
        <v>104</v>
      </c>
      <c r="C265" s="129"/>
      <c r="D265" s="129"/>
      <c r="E265" s="130"/>
      <c r="F265" s="113" t="s">
        <v>184</v>
      </c>
      <c r="G265" s="114"/>
      <c r="H265" s="114"/>
      <c r="I265" s="114"/>
      <c r="J265" s="114"/>
      <c r="K265" s="114"/>
      <c r="L265" s="115"/>
      <c r="M265" s="20">
        <f>62+16</f>
        <v>78</v>
      </c>
      <c r="N265" s="20">
        <f>25+1</f>
        <v>26</v>
      </c>
    </row>
    <row r="266" spans="2:14" ht="14.45" customHeight="1" x14ac:dyDescent="0.25">
      <c r="B266" s="128">
        <f t="shared" si="6"/>
        <v>19</v>
      </c>
      <c r="C266" s="129"/>
      <c r="D266" s="129"/>
      <c r="E266" s="130"/>
      <c r="F266" s="113" t="s">
        <v>185</v>
      </c>
      <c r="G266" s="114"/>
      <c r="H266" s="114"/>
      <c r="I266" s="114"/>
      <c r="J266" s="114"/>
      <c r="K266" s="114"/>
      <c r="L266" s="115"/>
      <c r="M266" s="20">
        <f>8+6</f>
        <v>14</v>
      </c>
      <c r="N266" s="20">
        <v>5</v>
      </c>
    </row>
    <row r="267" spans="2:14" ht="14.45" customHeight="1" x14ac:dyDescent="0.25">
      <c r="B267" s="128">
        <f t="shared" si="6"/>
        <v>48</v>
      </c>
      <c r="C267" s="129"/>
      <c r="D267" s="129"/>
      <c r="E267" s="130"/>
      <c r="F267" s="113" t="s">
        <v>186</v>
      </c>
      <c r="G267" s="114"/>
      <c r="H267" s="114"/>
      <c r="I267" s="114"/>
      <c r="J267" s="114"/>
      <c r="K267" s="114"/>
      <c r="L267" s="115"/>
      <c r="M267" s="20">
        <f>23+8</f>
        <v>31</v>
      </c>
      <c r="N267" s="20">
        <f>8+9</f>
        <v>17</v>
      </c>
    </row>
    <row r="268" spans="2:14" ht="14.45" customHeight="1" x14ac:dyDescent="0.25">
      <c r="B268" s="128">
        <f t="shared" si="6"/>
        <v>102</v>
      </c>
      <c r="C268" s="129"/>
      <c r="D268" s="129"/>
      <c r="E268" s="130"/>
      <c r="F268" s="113" t="s">
        <v>187</v>
      </c>
      <c r="G268" s="114"/>
      <c r="H268" s="114"/>
      <c r="I268" s="114"/>
      <c r="J268" s="114"/>
      <c r="K268" s="114"/>
      <c r="L268" s="115"/>
      <c r="M268" s="20">
        <f>46+20</f>
        <v>66</v>
      </c>
      <c r="N268" s="20">
        <f>23+13</f>
        <v>36</v>
      </c>
    </row>
    <row r="269" spans="2:14" ht="14.45" customHeight="1" x14ac:dyDescent="0.25">
      <c r="B269" s="128">
        <f t="shared" si="6"/>
        <v>30</v>
      </c>
      <c r="C269" s="129"/>
      <c r="D269" s="129"/>
      <c r="E269" s="130"/>
      <c r="F269" s="113" t="s">
        <v>188</v>
      </c>
      <c r="G269" s="114"/>
      <c r="H269" s="114"/>
      <c r="I269" s="114"/>
      <c r="J269" s="114"/>
      <c r="K269" s="114"/>
      <c r="L269" s="115"/>
      <c r="M269" s="20">
        <v>30</v>
      </c>
      <c r="N269" s="20">
        <v>0</v>
      </c>
    </row>
    <row r="270" spans="2:14" ht="14.45" customHeight="1" x14ac:dyDescent="0.25">
      <c r="B270" s="128">
        <f t="shared" si="6"/>
        <v>86</v>
      </c>
      <c r="C270" s="129"/>
      <c r="D270" s="129"/>
      <c r="E270" s="130"/>
      <c r="F270" s="113" t="s">
        <v>183</v>
      </c>
      <c r="G270" s="114"/>
      <c r="H270" s="114"/>
      <c r="I270" s="114"/>
      <c r="J270" s="114"/>
      <c r="K270" s="114"/>
      <c r="L270" s="115"/>
      <c r="M270" s="20">
        <v>45</v>
      </c>
      <c r="N270" s="20">
        <v>41</v>
      </c>
    </row>
    <row r="271" spans="2:14" ht="14.45" customHeight="1" x14ac:dyDescent="0.25">
      <c r="B271" s="128">
        <f t="shared" si="6"/>
        <v>48</v>
      </c>
      <c r="C271" s="129"/>
      <c r="D271" s="129"/>
      <c r="E271" s="130"/>
      <c r="F271" s="55" t="s">
        <v>167</v>
      </c>
      <c r="G271" s="55"/>
      <c r="H271" s="55"/>
      <c r="I271" s="55"/>
      <c r="J271" s="55"/>
      <c r="K271" s="55"/>
      <c r="L271" s="55"/>
      <c r="M271" s="20">
        <f>11+15</f>
        <v>26</v>
      </c>
      <c r="N271" s="20">
        <f>4+18</f>
        <v>22</v>
      </c>
    </row>
    <row r="272" spans="2:14" x14ac:dyDescent="0.25">
      <c r="B272" s="128">
        <f t="shared" si="6"/>
        <v>29</v>
      </c>
      <c r="C272" s="129"/>
      <c r="D272" s="129"/>
      <c r="E272" s="130"/>
      <c r="F272" s="68" t="s">
        <v>168</v>
      </c>
      <c r="G272" s="68"/>
      <c r="H272" s="68"/>
      <c r="I272" s="68"/>
      <c r="J272" s="68"/>
      <c r="K272" s="68"/>
      <c r="L272" s="68"/>
      <c r="M272" s="20">
        <v>23</v>
      </c>
      <c r="N272" s="20">
        <v>6</v>
      </c>
    </row>
    <row r="273" spans="2:15" x14ac:dyDescent="0.25">
      <c r="B273" s="128">
        <f t="shared" si="6"/>
        <v>168</v>
      </c>
      <c r="C273" s="129"/>
      <c r="D273" s="129"/>
      <c r="E273" s="130"/>
      <c r="F273" s="68" t="s">
        <v>182</v>
      </c>
      <c r="G273" s="68"/>
      <c r="H273" s="68"/>
      <c r="I273" s="68"/>
      <c r="J273" s="68"/>
      <c r="K273" s="68"/>
      <c r="L273" s="68"/>
      <c r="M273" s="20">
        <f>112+6</f>
        <v>118</v>
      </c>
      <c r="N273" s="20">
        <f>44+6</f>
        <v>50</v>
      </c>
    </row>
    <row r="274" spans="2:15" x14ac:dyDescent="0.25">
      <c r="B274" s="106"/>
      <c r="C274" s="106"/>
      <c r="D274" s="106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</row>
    <row r="275" spans="2:15" ht="23.45" customHeight="1" x14ac:dyDescent="0.25">
      <c r="B275" s="80" t="s">
        <v>125</v>
      </c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</row>
    <row r="276" spans="2:15" ht="15" customHeight="1" x14ac:dyDescent="0.25">
      <c r="B276" s="69" t="s">
        <v>175</v>
      </c>
      <c r="C276" s="69"/>
      <c r="D276" s="69"/>
      <c r="E276" s="69"/>
      <c r="F276" s="69"/>
      <c r="G276" s="69"/>
      <c r="H276" s="69"/>
      <c r="I276" s="69"/>
      <c r="J276" s="69"/>
      <c r="K276" s="69"/>
      <c r="L276" s="69"/>
      <c r="M276" s="47" t="s">
        <v>12</v>
      </c>
      <c r="N276" s="47" t="s">
        <v>11</v>
      </c>
    </row>
    <row r="277" spans="2:15" x14ac:dyDescent="0.25">
      <c r="B277" s="87">
        <f>B278+B284+B291</f>
        <v>770</v>
      </c>
      <c r="C277" s="87"/>
      <c r="D277" s="131" t="s">
        <v>88</v>
      </c>
      <c r="E277" s="131"/>
      <c r="F277" s="131"/>
      <c r="G277" s="131"/>
      <c r="H277" s="131"/>
      <c r="I277" s="131"/>
      <c r="J277" s="131"/>
      <c r="K277" s="131"/>
      <c r="L277" s="131"/>
      <c r="M277" s="17">
        <f>M278+M284+M291</f>
        <v>480</v>
      </c>
      <c r="N277" s="17">
        <f>N278+N284+N291</f>
        <v>290</v>
      </c>
      <c r="O277" s="27"/>
    </row>
    <row r="278" spans="2:15" ht="14.45" customHeight="1" x14ac:dyDescent="0.25">
      <c r="B278" s="62">
        <f>SUM(B279:E283)</f>
        <v>660</v>
      </c>
      <c r="C278" s="62"/>
      <c r="D278" s="62"/>
      <c r="E278" s="113" t="s">
        <v>89</v>
      </c>
      <c r="F278" s="114"/>
      <c r="G278" s="114"/>
      <c r="H278" s="114"/>
      <c r="I278" s="114"/>
      <c r="J278" s="114"/>
      <c r="K278" s="114"/>
      <c r="L278" s="115"/>
      <c r="M278" s="23">
        <f>SUM(M279:M283)</f>
        <v>428</v>
      </c>
      <c r="N278" s="23">
        <f>SUM(N279:N283)</f>
        <v>232</v>
      </c>
      <c r="O278" s="27"/>
    </row>
    <row r="279" spans="2:15" ht="14.45" customHeight="1" x14ac:dyDescent="0.25">
      <c r="B279" s="52">
        <f>M279+N279</f>
        <v>238</v>
      </c>
      <c r="C279" s="52"/>
      <c r="D279" s="52"/>
      <c r="E279" s="52"/>
      <c r="F279" s="57" t="s">
        <v>90</v>
      </c>
      <c r="G279" s="57"/>
      <c r="H279" s="57"/>
      <c r="I279" s="57"/>
      <c r="J279" s="57"/>
      <c r="K279" s="57"/>
      <c r="L279" s="57"/>
      <c r="M279" s="46">
        <v>169</v>
      </c>
      <c r="N279" s="46">
        <v>69</v>
      </c>
      <c r="O279" s="27"/>
    </row>
    <row r="280" spans="2:15" ht="15" customHeight="1" x14ac:dyDescent="0.25">
      <c r="B280" s="52">
        <f>M280+N280</f>
        <v>131</v>
      </c>
      <c r="C280" s="52"/>
      <c r="D280" s="52"/>
      <c r="E280" s="52"/>
      <c r="F280" s="57" t="s">
        <v>91</v>
      </c>
      <c r="G280" s="57"/>
      <c r="H280" s="57"/>
      <c r="I280" s="57"/>
      <c r="J280" s="57"/>
      <c r="K280" s="57"/>
      <c r="L280" s="57"/>
      <c r="M280" s="46">
        <v>87</v>
      </c>
      <c r="N280" s="46">
        <v>44</v>
      </c>
      <c r="O280" s="27"/>
    </row>
    <row r="281" spans="2:15" x14ac:dyDescent="0.25">
      <c r="B281" s="52">
        <f>M281+N281</f>
        <v>157</v>
      </c>
      <c r="C281" s="52"/>
      <c r="D281" s="52"/>
      <c r="E281" s="52"/>
      <c r="F281" s="57" t="s">
        <v>92</v>
      </c>
      <c r="G281" s="57"/>
      <c r="H281" s="57"/>
      <c r="I281" s="57"/>
      <c r="J281" s="57"/>
      <c r="K281" s="57"/>
      <c r="L281" s="57"/>
      <c r="M281" s="46">
        <v>97</v>
      </c>
      <c r="N281" s="46">
        <v>60</v>
      </c>
      <c r="O281" s="27"/>
    </row>
    <row r="282" spans="2:15" x14ac:dyDescent="0.25">
      <c r="B282" s="52">
        <f>M282+N282</f>
        <v>94</v>
      </c>
      <c r="C282" s="52"/>
      <c r="D282" s="52"/>
      <c r="E282" s="52"/>
      <c r="F282" s="118" t="s">
        <v>93</v>
      </c>
      <c r="G282" s="118"/>
      <c r="H282" s="118"/>
      <c r="I282" s="118"/>
      <c r="J282" s="118"/>
      <c r="K282" s="118"/>
      <c r="L282" s="118"/>
      <c r="M282" s="46">
        <v>53</v>
      </c>
      <c r="N282" s="46">
        <v>41</v>
      </c>
      <c r="O282" s="27"/>
    </row>
    <row r="283" spans="2:15" x14ac:dyDescent="0.25">
      <c r="B283" s="52">
        <f>M283+N283</f>
        <v>40</v>
      </c>
      <c r="C283" s="52"/>
      <c r="D283" s="52"/>
      <c r="E283" s="52"/>
      <c r="F283" s="118" t="s">
        <v>94</v>
      </c>
      <c r="G283" s="118"/>
      <c r="H283" s="118"/>
      <c r="I283" s="118"/>
      <c r="J283" s="118"/>
      <c r="K283" s="118"/>
      <c r="L283" s="118"/>
      <c r="M283" s="18">
        <v>22</v>
      </c>
      <c r="N283" s="18">
        <v>18</v>
      </c>
      <c r="O283" s="27"/>
    </row>
    <row r="284" spans="2:15" x14ac:dyDescent="0.25">
      <c r="B284" s="127">
        <f>SUM(B285:E290)</f>
        <v>71</v>
      </c>
      <c r="C284" s="127"/>
      <c r="D284" s="127"/>
      <c r="E284" s="119" t="s">
        <v>95</v>
      </c>
      <c r="F284" s="119"/>
      <c r="G284" s="119"/>
      <c r="H284" s="119"/>
      <c r="I284" s="119"/>
      <c r="J284" s="119"/>
      <c r="K284" s="119"/>
      <c r="L284" s="119"/>
      <c r="M284" s="21">
        <f>SUM(M285:M290)</f>
        <v>25</v>
      </c>
      <c r="N284" s="21">
        <f>SUM(N285:N290)</f>
        <v>46</v>
      </c>
      <c r="O284" s="27"/>
    </row>
    <row r="285" spans="2:15" x14ac:dyDescent="0.25">
      <c r="B285" s="117">
        <f>M285+N285</f>
        <v>5</v>
      </c>
      <c r="C285" s="117"/>
      <c r="D285" s="117"/>
      <c r="E285" s="117"/>
      <c r="F285" s="118" t="s">
        <v>90</v>
      </c>
      <c r="G285" s="118"/>
      <c r="H285" s="118"/>
      <c r="I285" s="118"/>
      <c r="J285" s="118"/>
      <c r="K285" s="118"/>
      <c r="L285" s="118"/>
      <c r="M285" s="18">
        <v>2</v>
      </c>
      <c r="N285" s="18">
        <v>3</v>
      </c>
      <c r="O285" s="27"/>
    </row>
    <row r="286" spans="2:15" x14ac:dyDescent="0.25">
      <c r="B286" s="117">
        <f>M286+N286</f>
        <v>12</v>
      </c>
      <c r="C286" s="117"/>
      <c r="D286" s="117"/>
      <c r="E286" s="117"/>
      <c r="F286" s="118" t="s">
        <v>91</v>
      </c>
      <c r="G286" s="118"/>
      <c r="H286" s="118"/>
      <c r="I286" s="118"/>
      <c r="J286" s="118"/>
      <c r="K286" s="118"/>
      <c r="L286" s="118"/>
      <c r="M286" s="18">
        <v>1</v>
      </c>
      <c r="N286" s="18">
        <v>11</v>
      </c>
      <c r="O286" s="27"/>
    </row>
    <row r="287" spans="2:15" x14ac:dyDescent="0.25">
      <c r="B287" s="117">
        <f>M287+N287</f>
        <v>23</v>
      </c>
      <c r="C287" s="117"/>
      <c r="D287" s="117"/>
      <c r="E287" s="117"/>
      <c r="F287" s="118" t="s">
        <v>92</v>
      </c>
      <c r="G287" s="118"/>
      <c r="H287" s="118"/>
      <c r="I287" s="118"/>
      <c r="J287" s="118"/>
      <c r="K287" s="118"/>
      <c r="L287" s="118"/>
      <c r="M287" s="18">
        <v>11</v>
      </c>
      <c r="N287" s="18">
        <v>12</v>
      </c>
      <c r="O287" s="27"/>
    </row>
    <row r="288" spans="2:15" x14ac:dyDescent="0.25">
      <c r="B288" s="117">
        <f t="shared" ref="B288" si="7">M288+N288</f>
        <v>1</v>
      </c>
      <c r="C288" s="117"/>
      <c r="D288" s="117"/>
      <c r="E288" s="117"/>
      <c r="F288" s="118" t="s">
        <v>93</v>
      </c>
      <c r="G288" s="118"/>
      <c r="H288" s="118"/>
      <c r="I288" s="118"/>
      <c r="J288" s="118"/>
      <c r="K288" s="118"/>
      <c r="L288" s="118"/>
      <c r="M288" s="18">
        <v>1</v>
      </c>
      <c r="N288" s="18">
        <v>0</v>
      </c>
      <c r="O288" s="27"/>
    </row>
    <row r="289" spans="2:15" x14ac:dyDescent="0.25">
      <c r="B289" s="117">
        <f>M289+N289</f>
        <v>1</v>
      </c>
      <c r="C289" s="117"/>
      <c r="D289" s="117"/>
      <c r="E289" s="117"/>
      <c r="F289" s="118" t="s">
        <v>94</v>
      </c>
      <c r="G289" s="118"/>
      <c r="H289" s="118"/>
      <c r="I289" s="118"/>
      <c r="J289" s="118"/>
      <c r="K289" s="118"/>
      <c r="L289" s="118"/>
      <c r="M289" s="18">
        <v>1</v>
      </c>
      <c r="N289" s="18">
        <v>0</v>
      </c>
      <c r="O289" s="27"/>
    </row>
    <row r="290" spans="2:15" x14ac:dyDescent="0.25">
      <c r="B290" s="117">
        <f>M290+N290</f>
        <v>29</v>
      </c>
      <c r="C290" s="117"/>
      <c r="D290" s="117"/>
      <c r="E290" s="117"/>
      <c r="F290" s="118" t="s">
        <v>72</v>
      </c>
      <c r="G290" s="118"/>
      <c r="H290" s="118"/>
      <c r="I290" s="118"/>
      <c r="J290" s="118"/>
      <c r="K290" s="118"/>
      <c r="L290" s="118"/>
      <c r="M290" s="18">
        <v>9</v>
      </c>
      <c r="N290" s="18">
        <v>20</v>
      </c>
      <c r="O290" s="27"/>
    </row>
    <row r="291" spans="2:15" x14ac:dyDescent="0.25">
      <c r="B291" s="126">
        <f>SUM(B292:E296)</f>
        <v>39</v>
      </c>
      <c r="C291" s="127"/>
      <c r="D291" s="127"/>
      <c r="E291" s="119" t="s">
        <v>96</v>
      </c>
      <c r="F291" s="119"/>
      <c r="G291" s="119"/>
      <c r="H291" s="119"/>
      <c r="I291" s="119"/>
      <c r="J291" s="119"/>
      <c r="K291" s="119"/>
      <c r="L291" s="119"/>
      <c r="M291" s="22">
        <f>SUM(M292:M296)</f>
        <v>27</v>
      </c>
      <c r="N291" s="22">
        <f>SUM(N292:N296)</f>
        <v>12</v>
      </c>
      <c r="O291" s="27"/>
    </row>
    <row r="292" spans="2:15" x14ac:dyDescent="0.25">
      <c r="B292" s="116">
        <f>M292+N292</f>
        <v>8</v>
      </c>
      <c r="C292" s="117"/>
      <c r="D292" s="117"/>
      <c r="E292" s="117"/>
      <c r="F292" s="118" t="s">
        <v>62</v>
      </c>
      <c r="G292" s="118"/>
      <c r="H292" s="118"/>
      <c r="I292" s="118"/>
      <c r="J292" s="118"/>
      <c r="K292" s="118"/>
      <c r="L292" s="118"/>
      <c r="M292" s="19">
        <v>7</v>
      </c>
      <c r="N292" s="18">
        <v>1</v>
      </c>
      <c r="O292" s="27"/>
    </row>
    <row r="293" spans="2:15" x14ac:dyDescent="0.25">
      <c r="B293" s="116">
        <f>M293+N293</f>
        <v>6</v>
      </c>
      <c r="C293" s="117"/>
      <c r="D293" s="117"/>
      <c r="E293" s="117"/>
      <c r="F293" s="118" t="s">
        <v>63</v>
      </c>
      <c r="G293" s="118"/>
      <c r="H293" s="118"/>
      <c r="I293" s="118"/>
      <c r="J293" s="118"/>
      <c r="K293" s="118"/>
      <c r="L293" s="118"/>
      <c r="M293" s="18">
        <v>5</v>
      </c>
      <c r="N293" s="18">
        <v>1</v>
      </c>
      <c r="O293" s="27"/>
    </row>
    <row r="294" spans="2:15" x14ac:dyDescent="0.25">
      <c r="B294" s="116">
        <f>M294+N294</f>
        <v>3</v>
      </c>
      <c r="C294" s="117"/>
      <c r="D294" s="117"/>
      <c r="E294" s="117"/>
      <c r="F294" s="118" t="s">
        <v>64</v>
      </c>
      <c r="G294" s="118"/>
      <c r="H294" s="118"/>
      <c r="I294" s="118"/>
      <c r="J294" s="118"/>
      <c r="K294" s="118"/>
      <c r="L294" s="118"/>
      <c r="M294" s="18">
        <v>3</v>
      </c>
      <c r="N294" s="18">
        <v>0</v>
      </c>
      <c r="O294" s="27"/>
    </row>
    <row r="295" spans="2:15" x14ac:dyDescent="0.25">
      <c r="B295" s="116">
        <f>M295+N295</f>
        <v>4</v>
      </c>
      <c r="C295" s="117"/>
      <c r="D295" s="117"/>
      <c r="E295" s="117"/>
      <c r="F295" s="118" t="s">
        <v>97</v>
      </c>
      <c r="G295" s="118"/>
      <c r="H295" s="118"/>
      <c r="I295" s="118"/>
      <c r="J295" s="118"/>
      <c r="K295" s="118"/>
      <c r="L295" s="118"/>
      <c r="M295" s="18">
        <v>4</v>
      </c>
      <c r="N295" s="18">
        <v>0</v>
      </c>
      <c r="O295" s="27"/>
    </row>
    <row r="296" spans="2:15" x14ac:dyDescent="0.25">
      <c r="B296" s="116">
        <f>M296+N296</f>
        <v>18</v>
      </c>
      <c r="C296" s="117"/>
      <c r="D296" s="117"/>
      <c r="E296" s="117"/>
      <c r="F296" s="118" t="s">
        <v>98</v>
      </c>
      <c r="G296" s="118"/>
      <c r="H296" s="118"/>
      <c r="I296" s="118"/>
      <c r="J296" s="118"/>
      <c r="K296" s="118"/>
      <c r="L296" s="118"/>
      <c r="M296" s="18">
        <v>8</v>
      </c>
      <c r="N296" s="18">
        <v>10</v>
      </c>
      <c r="O296" s="27"/>
    </row>
    <row r="297" spans="2:15" x14ac:dyDescent="0.25">
      <c r="B297" s="156"/>
      <c r="C297" s="157"/>
      <c r="D297" s="157"/>
      <c r="E297" s="157"/>
      <c r="F297" s="158"/>
      <c r="G297" s="158"/>
      <c r="H297" s="158"/>
      <c r="I297" s="158"/>
      <c r="J297" s="158"/>
      <c r="K297" s="158"/>
      <c r="L297" s="158"/>
      <c r="M297" s="159"/>
      <c r="N297" s="159"/>
      <c r="O297" s="27"/>
    </row>
    <row r="298" spans="2:15" ht="16.5" x14ac:dyDescent="0.25">
      <c r="B298" s="160" t="s">
        <v>99</v>
      </c>
      <c r="C298" s="160"/>
      <c r="D298" s="160"/>
      <c r="E298" s="160"/>
      <c r="F298" s="160"/>
      <c r="G298" s="160"/>
      <c r="H298" s="160"/>
      <c r="I298" s="160"/>
      <c r="J298" s="160"/>
      <c r="K298" s="160"/>
      <c r="L298" s="160"/>
      <c r="M298" s="26" t="s">
        <v>12</v>
      </c>
      <c r="N298" s="26" t="s">
        <v>11</v>
      </c>
      <c r="O298" s="27"/>
    </row>
    <row r="299" spans="2:15" x14ac:dyDescent="0.25">
      <c r="B299" s="127">
        <f>SUM(B300:E305)</f>
        <v>50</v>
      </c>
      <c r="C299" s="127"/>
      <c r="D299" s="119" t="s">
        <v>100</v>
      </c>
      <c r="E299" s="119"/>
      <c r="F299" s="119"/>
      <c r="G299" s="119"/>
      <c r="H299" s="119"/>
      <c r="I299" s="119"/>
      <c r="J299" s="119"/>
      <c r="K299" s="119"/>
      <c r="L299" s="119"/>
      <c r="M299" s="22">
        <f>SUM(M300:M305)</f>
        <v>15</v>
      </c>
      <c r="N299" s="22">
        <f>SUM(N300:N305)</f>
        <v>35</v>
      </c>
      <c r="O299" s="27"/>
    </row>
    <row r="300" spans="2:15" x14ac:dyDescent="0.25">
      <c r="B300" s="72">
        <f>M300+N300</f>
        <v>1</v>
      </c>
      <c r="C300" s="73"/>
      <c r="D300" s="73"/>
      <c r="E300" s="74"/>
      <c r="F300" s="120" t="s">
        <v>101</v>
      </c>
      <c r="G300" s="121"/>
      <c r="H300" s="121"/>
      <c r="I300" s="121"/>
      <c r="J300" s="121"/>
      <c r="K300" s="121"/>
      <c r="L300" s="122"/>
      <c r="M300" s="18">
        <v>0</v>
      </c>
      <c r="N300" s="18">
        <v>1</v>
      </c>
      <c r="O300" s="27"/>
    </row>
    <row r="301" spans="2:15" x14ac:dyDescent="0.25">
      <c r="B301" s="72">
        <f t="shared" ref="B301:B303" si="8">M301+N301</f>
        <v>0</v>
      </c>
      <c r="C301" s="73"/>
      <c r="D301" s="73"/>
      <c r="E301" s="74"/>
      <c r="F301" s="120" t="s">
        <v>102</v>
      </c>
      <c r="G301" s="121"/>
      <c r="H301" s="121"/>
      <c r="I301" s="121"/>
      <c r="J301" s="121"/>
      <c r="K301" s="121"/>
      <c r="L301" s="122"/>
      <c r="M301" s="18">
        <v>0</v>
      </c>
      <c r="N301" s="18">
        <v>0</v>
      </c>
      <c r="O301" s="27"/>
    </row>
    <row r="302" spans="2:15" x14ac:dyDescent="0.25">
      <c r="B302" s="72">
        <f>M302+N302</f>
        <v>1</v>
      </c>
      <c r="C302" s="73"/>
      <c r="D302" s="73"/>
      <c r="E302" s="74"/>
      <c r="F302" s="118" t="s">
        <v>103</v>
      </c>
      <c r="G302" s="118"/>
      <c r="H302" s="118"/>
      <c r="I302" s="118"/>
      <c r="J302" s="118"/>
      <c r="K302" s="118"/>
      <c r="L302" s="118"/>
      <c r="M302" s="18">
        <v>0</v>
      </c>
      <c r="N302" s="18">
        <v>1</v>
      </c>
      <c r="O302" s="27"/>
    </row>
    <row r="303" spans="2:15" x14ac:dyDescent="0.25">
      <c r="B303" s="72">
        <f t="shared" si="8"/>
        <v>0</v>
      </c>
      <c r="C303" s="73"/>
      <c r="D303" s="73"/>
      <c r="E303" s="74"/>
      <c r="F303" s="118" t="s">
        <v>104</v>
      </c>
      <c r="G303" s="118"/>
      <c r="H303" s="118"/>
      <c r="I303" s="118"/>
      <c r="J303" s="118"/>
      <c r="K303" s="118"/>
      <c r="L303" s="118"/>
      <c r="M303" s="18">
        <v>0</v>
      </c>
      <c r="N303" s="18">
        <v>0</v>
      </c>
      <c r="O303" s="27"/>
    </row>
    <row r="304" spans="2:15" x14ac:dyDescent="0.25">
      <c r="B304" s="117">
        <f>M304+N304</f>
        <v>1</v>
      </c>
      <c r="C304" s="117"/>
      <c r="D304" s="117"/>
      <c r="E304" s="117"/>
      <c r="F304" s="118" t="s">
        <v>105</v>
      </c>
      <c r="G304" s="118"/>
      <c r="H304" s="118"/>
      <c r="I304" s="118"/>
      <c r="J304" s="118"/>
      <c r="K304" s="118"/>
      <c r="L304" s="118"/>
      <c r="M304" s="18">
        <v>0</v>
      </c>
      <c r="N304" s="18">
        <v>1</v>
      </c>
      <c r="O304" s="27"/>
    </row>
    <row r="305" spans="1:16" x14ac:dyDescent="0.25">
      <c r="B305" s="117">
        <f>M305+N305</f>
        <v>47</v>
      </c>
      <c r="C305" s="117"/>
      <c r="D305" s="117"/>
      <c r="E305" s="117"/>
      <c r="F305" s="118" t="s">
        <v>106</v>
      </c>
      <c r="G305" s="118"/>
      <c r="H305" s="118"/>
      <c r="I305" s="118"/>
      <c r="J305" s="118"/>
      <c r="K305" s="118"/>
      <c r="L305" s="118"/>
      <c r="M305" s="18">
        <v>15</v>
      </c>
      <c r="N305" s="18">
        <v>32</v>
      </c>
      <c r="O305" s="27"/>
    </row>
    <row r="306" spans="1:16" x14ac:dyDescent="0.25">
      <c r="B306" s="157"/>
      <c r="C306" s="157"/>
      <c r="D306" s="157"/>
      <c r="E306" s="157"/>
      <c r="F306" s="158"/>
      <c r="G306" s="158"/>
      <c r="H306" s="158"/>
      <c r="I306" s="158"/>
      <c r="J306" s="158"/>
      <c r="K306" s="158"/>
      <c r="L306" s="158"/>
      <c r="M306" s="159"/>
      <c r="N306" s="159"/>
      <c r="O306" s="27"/>
    </row>
    <row r="307" spans="1:16" ht="20.25" customHeight="1" x14ac:dyDescent="0.25">
      <c r="B307" s="80" t="s">
        <v>124</v>
      </c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</row>
    <row r="308" spans="1:16" ht="14.45" customHeight="1" x14ac:dyDescent="0.25">
      <c r="B308" s="79" t="s">
        <v>175</v>
      </c>
      <c r="C308" s="79"/>
      <c r="D308" s="79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</row>
    <row r="309" spans="1:16" ht="26.25" customHeight="1" x14ac:dyDescent="0.25">
      <c r="B309" s="70">
        <f>B310+B314</f>
        <v>269</v>
      </c>
      <c r="C309" s="70"/>
      <c r="D309" s="123" t="s">
        <v>196</v>
      </c>
      <c r="E309" s="124"/>
      <c r="F309" s="124"/>
      <c r="G309" s="124"/>
      <c r="H309" s="124"/>
      <c r="I309" s="124"/>
      <c r="J309" s="124"/>
      <c r="K309" s="124"/>
      <c r="L309" s="124"/>
      <c r="M309" s="51" t="s">
        <v>15</v>
      </c>
      <c r="N309" s="51" t="s">
        <v>21</v>
      </c>
      <c r="O309" s="51" t="s">
        <v>39</v>
      </c>
      <c r="P309" s="27"/>
    </row>
    <row r="310" spans="1:16" ht="14.45" customHeight="1" x14ac:dyDescent="0.25">
      <c r="B310" s="62">
        <f>B311+B312+B313</f>
        <v>194</v>
      </c>
      <c r="C310" s="62"/>
      <c r="D310" s="62"/>
      <c r="E310" s="113" t="s">
        <v>119</v>
      </c>
      <c r="F310" s="114"/>
      <c r="G310" s="114"/>
      <c r="H310" s="114"/>
      <c r="I310" s="114"/>
      <c r="J310" s="114"/>
      <c r="K310" s="114"/>
      <c r="L310" s="114"/>
      <c r="M310" s="48">
        <f>SUM(M311:M313)</f>
        <v>139</v>
      </c>
      <c r="N310" s="48">
        <f>SUM(N311:N313)</f>
        <v>55</v>
      </c>
      <c r="O310" s="48">
        <f>SUM(O311:O313)</f>
        <v>0</v>
      </c>
      <c r="P310" s="27"/>
    </row>
    <row r="311" spans="1:16" ht="14.45" customHeight="1" x14ac:dyDescent="0.25">
      <c r="B311" s="63">
        <f t="shared" ref="B311:B312" si="9">SUM(M311:O311)</f>
        <v>161</v>
      </c>
      <c r="C311" s="64"/>
      <c r="D311" s="64"/>
      <c r="E311" s="65"/>
      <c r="F311" s="77" t="s">
        <v>117</v>
      </c>
      <c r="G311" s="78"/>
      <c r="H311" s="78"/>
      <c r="I311" s="78"/>
      <c r="J311" s="78"/>
      <c r="K311" s="78"/>
      <c r="L311" s="78"/>
      <c r="M311" s="29">
        <v>116</v>
      </c>
      <c r="N311" s="29">
        <v>45</v>
      </c>
      <c r="O311" s="29">
        <v>0</v>
      </c>
      <c r="P311" s="27"/>
    </row>
    <row r="312" spans="1:16" ht="14.45" customHeight="1" x14ac:dyDescent="0.25">
      <c r="B312" s="63">
        <f t="shared" si="9"/>
        <v>27</v>
      </c>
      <c r="C312" s="64"/>
      <c r="D312" s="64"/>
      <c r="E312" s="65"/>
      <c r="F312" s="77" t="s">
        <v>118</v>
      </c>
      <c r="G312" s="78"/>
      <c r="H312" s="78"/>
      <c r="I312" s="78"/>
      <c r="J312" s="78"/>
      <c r="K312" s="78"/>
      <c r="L312" s="78"/>
      <c r="M312" s="29">
        <v>17</v>
      </c>
      <c r="N312" s="29">
        <v>10</v>
      </c>
      <c r="O312" s="29">
        <v>0</v>
      </c>
      <c r="P312" s="27"/>
    </row>
    <row r="313" spans="1:16" ht="14.45" customHeight="1" x14ac:dyDescent="0.25">
      <c r="B313" s="63">
        <f>SUM(M313:O313)</f>
        <v>6</v>
      </c>
      <c r="C313" s="64"/>
      <c r="D313" s="64"/>
      <c r="E313" s="65"/>
      <c r="F313" s="77" t="s">
        <v>120</v>
      </c>
      <c r="G313" s="78"/>
      <c r="H313" s="78"/>
      <c r="I313" s="78"/>
      <c r="J313" s="78"/>
      <c r="K313" s="78"/>
      <c r="L313" s="78"/>
      <c r="M313" s="29">
        <v>6</v>
      </c>
      <c r="N313" s="29">
        <v>0</v>
      </c>
      <c r="O313" s="29">
        <v>0</v>
      </c>
      <c r="P313" s="27"/>
    </row>
    <row r="314" spans="1:16" ht="14.45" customHeight="1" x14ac:dyDescent="0.25">
      <c r="B314" s="62">
        <f>B315+B316+B317</f>
        <v>75</v>
      </c>
      <c r="C314" s="62"/>
      <c r="D314" s="62"/>
      <c r="E314" s="113" t="s">
        <v>121</v>
      </c>
      <c r="F314" s="114"/>
      <c r="G314" s="114"/>
      <c r="H314" s="114"/>
      <c r="I314" s="114"/>
      <c r="J314" s="114"/>
      <c r="K314" s="114"/>
      <c r="L314" s="115"/>
      <c r="M314" s="48">
        <f>SUM(M315:M317)</f>
        <v>47</v>
      </c>
      <c r="N314" s="48">
        <f>SUM(N315:N317)</f>
        <v>26</v>
      </c>
      <c r="O314" s="48"/>
      <c r="P314" s="27"/>
    </row>
    <row r="315" spans="1:16" ht="14.45" customHeight="1" x14ac:dyDescent="0.25">
      <c r="B315" s="63">
        <f>SUM(M315:O315)</f>
        <v>67</v>
      </c>
      <c r="C315" s="64"/>
      <c r="D315" s="64"/>
      <c r="E315" s="65"/>
      <c r="F315" s="77" t="s">
        <v>117</v>
      </c>
      <c r="G315" s="78"/>
      <c r="H315" s="78"/>
      <c r="I315" s="78"/>
      <c r="J315" s="78"/>
      <c r="K315" s="78"/>
      <c r="L315" s="78"/>
      <c r="M315" s="29">
        <v>43</v>
      </c>
      <c r="N315" s="29">
        <v>22</v>
      </c>
      <c r="O315" s="29">
        <v>2</v>
      </c>
      <c r="P315" s="27"/>
    </row>
    <row r="316" spans="1:16" ht="14.45" customHeight="1" x14ac:dyDescent="0.25">
      <c r="B316" s="63">
        <f t="shared" ref="B316:B317" si="10">SUM(M316:O316)</f>
        <v>8</v>
      </c>
      <c r="C316" s="64"/>
      <c r="D316" s="64"/>
      <c r="E316" s="65"/>
      <c r="F316" s="77" t="s">
        <v>118</v>
      </c>
      <c r="G316" s="78"/>
      <c r="H316" s="78"/>
      <c r="I316" s="78"/>
      <c r="J316" s="78"/>
      <c r="K316" s="78"/>
      <c r="L316" s="78"/>
      <c r="M316" s="29">
        <v>4</v>
      </c>
      <c r="N316" s="29">
        <v>4</v>
      </c>
      <c r="O316" s="29">
        <v>0</v>
      </c>
      <c r="P316" s="27"/>
    </row>
    <row r="317" spans="1:16" ht="14.45" customHeight="1" x14ac:dyDescent="0.25">
      <c r="B317" s="63">
        <f t="shared" si="10"/>
        <v>0</v>
      </c>
      <c r="C317" s="64"/>
      <c r="D317" s="64"/>
      <c r="E317" s="65"/>
      <c r="F317" s="77" t="s">
        <v>120</v>
      </c>
      <c r="G317" s="78"/>
      <c r="H317" s="78"/>
      <c r="I317" s="78"/>
      <c r="J317" s="78"/>
      <c r="K317" s="78"/>
      <c r="L317" s="78"/>
      <c r="M317" s="29">
        <v>0</v>
      </c>
      <c r="N317" s="29">
        <v>0</v>
      </c>
      <c r="O317" s="29">
        <v>0</v>
      </c>
      <c r="P317" s="27"/>
    </row>
    <row r="318" spans="1:16" ht="14.45" customHeight="1" x14ac:dyDescent="0.25">
      <c r="B318" s="66" t="s">
        <v>122</v>
      </c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4"/>
    </row>
    <row r="319" spans="1:16" ht="14.45" customHeight="1" x14ac:dyDescent="0.25">
      <c r="B319" s="81">
        <v>7710</v>
      </c>
      <c r="C319" s="82"/>
      <c r="D319" s="82"/>
      <c r="E319" s="83"/>
      <c r="F319" s="76" t="s">
        <v>123</v>
      </c>
      <c r="G319" s="76"/>
      <c r="H319" s="76"/>
      <c r="I319" s="76"/>
      <c r="J319" s="76"/>
      <c r="K319" s="76"/>
      <c r="L319" s="76"/>
      <c r="M319" s="76"/>
      <c r="N319" s="76"/>
      <c r="O319" s="4"/>
    </row>
    <row r="320" spans="1:16" ht="14.45" customHeight="1" x14ac:dyDescent="0.25">
      <c r="A320" s="75"/>
      <c r="B320" s="75"/>
      <c r="C320" s="75"/>
      <c r="D320" s="75"/>
      <c r="E320" s="75"/>
      <c r="F320" s="75"/>
      <c r="G320" s="75"/>
      <c r="H320" s="75"/>
      <c r="I320" s="75"/>
      <c r="J320" s="75"/>
      <c r="K320" s="75"/>
      <c r="L320" s="75"/>
      <c r="M320" s="75"/>
      <c r="N320" s="75"/>
      <c r="O320" s="75"/>
    </row>
    <row r="321" spans="2:17" ht="19.899999999999999" customHeight="1" x14ac:dyDescent="0.25">
      <c r="B321" s="80" t="s">
        <v>126</v>
      </c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27"/>
    </row>
    <row r="322" spans="2:17" ht="15" customHeight="1" x14ac:dyDescent="0.25">
      <c r="B322" s="69" t="s">
        <v>175</v>
      </c>
      <c r="C322" s="69"/>
      <c r="D322" s="69"/>
      <c r="E322" s="69"/>
      <c r="F322" s="69"/>
      <c r="G322" s="69"/>
      <c r="H322" s="69"/>
      <c r="I322" s="69"/>
      <c r="J322" s="69"/>
      <c r="K322" s="69"/>
      <c r="L322" s="69"/>
      <c r="M322" s="47" t="s">
        <v>12</v>
      </c>
      <c r="N322" s="47" t="s">
        <v>11</v>
      </c>
      <c r="O322" s="27"/>
    </row>
    <row r="323" spans="2:17" x14ac:dyDescent="0.25">
      <c r="B323" s="70">
        <f>B324+B331+B338+B345+B352</f>
        <v>700</v>
      </c>
      <c r="C323" s="70"/>
      <c r="D323" s="71" t="s">
        <v>107</v>
      </c>
      <c r="E323" s="71"/>
      <c r="F323" s="71"/>
      <c r="G323" s="71"/>
      <c r="H323" s="71"/>
      <c r="I323" s="71"/>
      <c r="J323" s="71"/>
      <c r="K323" s="71"/>
      <c r="L323" s="71"/>
      <c r="M323" s="17">
        <f>M324+M331+M338+M345+M352</f>
        <v>459</v>
      </c>
      <c r="N323" s="17">
        <f>N324+N331+N338+N345+N352</f>
        <v>241</v>
      </c>
      <c r="O323" s="27"/>
    </row>
    <row r="324" spans="2:17" x14ac:dyDescent="0.25">
      <c r="B324" s="62">
        <f>SUM(B325:E330)</f>
        <v>13</v>
      </c>
      <c r="C324" s="62"/>
      <c r="D324" s="62"/>
      <c r="E324" s="68" t="s">
        <v>108</v>
      </c>
      <c r="F324" s="68"/>
      <c r="G324" s="68"/>
      <c r="H324" s="68"/>
      <c r="I324" s="68"/>
      <c r="J324" s="68"/>
      <c r="K324" s="68"/>
      <c r="L324" s="68"/>
      <c r="M324" s="20">
        <f>SUM(M325:M330)</f>
        <v>10</v>
      </c>
      <c r="N324" s="20">
        <f>SUM(N325:N330)</f>
        <v>3</v>
      </c>
      <c r="O324" s="27"/>
    </row>
    <row r="325" spans="2:17" ht="15" customHeight="1" x14ac:dyDescent="0.25">
      <c r="B325" s="52">
        <f>M325+N325</f>
        <v>2</v>
      </c>
      <c r="C325" s="52"/>
      <c r="D325" s="52"/>
      <c r="E325" s="52"/>
      <c r="F325" s="57" t="s">
        <v>109</v>
      </c>
      <c r="G325" s="57"/>
      <c r="H325" s="57"/>
      <c r="I325" s="57"/>
      <c r="J325" s="57"/>
      <c r="K325" s="57"/>
      <c r="L325" s="57"/>
      <c r="M325" s="46">
        <v>2</v>
      </c>
      <c r="N325" s="46">
        <v>0</v>
      </c>
      <c r="O325" s="27"/>
    </row>
    <row r="326" spans="2:17" ht="15" customHeight="1" x14ac:dyDescent="0.25">
      <c r="B326" s="52">
        <f t="shared" ref="B326:B330" si="11">M326+N326</f>
        <v>9</v>
      </c>
      <c r="C326" s="52"/>
      <c r="D326" s="52"/>
      <c r="E326" s="52"/>
      <c r="F326" s="57" t="s">
        <v>110</v>
      </c>
      <c r="G326" s="57"/>
      <c r="H326" s="57"/>
      <c r="I326" s="57"/>
      <c r="J326" s="57"/>
      <c r="K326" s="57"/>
      <c r="L326" s="57"/>
      <c r="M326" s="46">
        <v>7</v>
      </c>
      <c r="N326" s="46">
        <v>2</v>
      </c>
      <c r="O326" s="27"/>
    </row>
    <row r="327" spans="2:17" ht="15" customHeight="1" x14ac:dyDescent="0.25">
      <c r="B327" s="52">
        <f t="shared" si="11"/>
        <v>2</v>
      </c>
      <c r="C327" s="52"/>
      <c r="D327" s="52"/>
      <c r="E327" s="52"/>
      <c r="F327" s="57" t="s">
        <v>111</v>
      </c>
      <c r="G327" s="57"/>
      <c r="H327" s="57"/>
      <c r="I327" s="57"/>
      <c r="J327" s="57"/>
      <c r="K327" s="57"/>
      <c r="L327" s="57"/>
      <c r="M327" s="46">
        <v>1</v>
      </c>
      <c r="N327" s="46">
        <v>1</v>
      </c>
      <c r="O327" s="27"/>
    </row>
    <row r="328" spans="2:17" ht="15" customHeight="1" x14ac:dyDescent="0.25">
      <c r="B328" s="52">
        <f t="shared" si="11"/>
        <v>0</v>
      </c>
      <c r="C328" s="52"/>
      <c r="D328" s="52"/>
      <c r="E328" s="52"/>
      <c r="F328" s="57" t="s">
        <v>112</v>
      </c>
      <c r="G328" s="57"/>
      <c r="H328" s="57"/>
      <c r="I328" s="57"/>
      <c r="J328" s="57"/>
      <c r="K328" s="57"/>
      <c r="L328" s="57"/>
      <c r="M328" s="46">
        <v>0</v>
      </c>
      <c r="N328" s="46">
        <v>0</v>
      </c>
      <c r="O328" s="27"/>
    </row>
    <row r="329" spans="2:17" ht="15" customHeight="1" x14ac:dyDescent="0.25">
      <c r="B329" s="52">
        <f t="shared" si="11"/>
        <v>0</v>
      </c>
      <c r="C329" s="52"/>
      <c r="D329" s="52"/>
      <c r="E329" s="52"/>
      <c r="F329" s="57" t="s">
        <v>113</v>
      </c>
      <c r="G329" s="57"/>
      <c r="H329" s="57"/>
      <c r="I329" s="57"/>
      <c r="J329" s="57"/>
      <c r="K329" s="57"/>
      <c r="L329" s="57"/>
      <c r="M329" s="46">
        <v>0</v>
      </c>
      <c r="N329" s="46">
        <v>0</v>
      </c>
      <c r="O329" s="27"/>
    </row>
    <row r="330" spans="2:17" x14ac:dyDescent="0.25">
      <c r="B330" s="52">
        <f t="shared" si="11"/>
        <v>0</v>
      </c>
      <c r="C330" s="52"/>
      <c r="D330" s="52"/>
      <c r="E330" s="52"/>
      <c r="F330" s="57" t="s">
        <v>155</v>
      </c>
      <c r="G330" s="57"/>
      <c r="H330" s="57"/>
      <c r="I330" s="57"/>
      <c r="J330" s="57"/>
      <c r="K330" s="57"/>
      <c r="L330" s="57"/>
      <c r="M330" s="46">
        <v>0</v>
      </c>
      <c r="N330" s="46">
        <v>0</v>
      </c>
      <c r="O330" s="27"/>
    </row>
    <row r="331" spans="2:17" x14ac:dyDescent="0.25">
      <c r="B331" s="62">
        <f>SUM(B332:E337)</f>
        <v>156</v>
      </c>
      <c r="C331" s="62"/>
      <c r="D331" s="62"/>
      <c r="E331" s="68" t="s">
        <v>114</v>
      </c>
      <c r="F331" s="68"/>
      <c r="G331" s="68"/>
      <c r="H331" s="68"/>
      <c r="I331" s="68"/>
      <c r="J331" s="68"/>
      <c r="K331" s="68"/>
      <c r="L331" s="68"/>
      <c r="M331" s="20">
        <f>SUM(M332:M337)</f>
        <v>111</v>
      </c>
      <c r="N331" s="20">
        <f>SUM(N332:N337)</f>
        <v>45</v>
      </c>
      <c r="O331" s="27"/>
    </row>
    <row r="332" spans="2:17" ht="15" customHeight="1" x14ac:dyDescent="0.25">
      <c r="B332" s="52">
        <f>M332+N332</f>
        <v>50</v>
      </c>
      <c r="C332" s="52"/>
      <c r="D332" s="52"/>
      <c r="E332" s="52"/>
      <c r="F332" s="57" t="s">
        <v>109</v>
      </c>
      <c r="G332" s="57"/>
      <c r="H332" s="57"/>
      <c r="I332" s="57"/>
      <c r="J332" s="57"/>
      <c r="K332" s="57"/>
      <c r="L332" s="57"/>
      <c r="M332" s="46">
        <v>30</v>
      </c>
      <c r="N332" s="46">
        <v>20</v>
      </c>
      <c r="O332" s="27"/>
    </row>
    <row r="333" spans="2:17" ht="15" customHeight="1" x14ac:dyDescent="0.25">
      <c r="B333" s="52">
        <f t="shared" ref="B333:B337" si="12">M333+N333</f>
        <v>41</v>
      </c>
      <c r="C333" s="52"/>
      <c r="D333" s="52"/>
      <c r="E333" s="52"/>
      <c r="F333" s="57" t="s">
        <v>110</v>
      </c>
      <c r="G333" s="57"/>
      <c r="H333" s="57"/>
      <c r="I333" s="57"/>
      <c r="J333" s="57"/>
      <c r="K333" s="57"/>
      <c r="L333" s="57"/>
      <c r="M333" s="46">
        <v>34</v>
      </c>
      <c r="N333" s="46">
        <v>7</v>
      </c>
      <c r="O333" s="27"/>
    </row>
    <row r="334" spans="2:17" x14ac:dyDescent="0.25">
      <c r="B334" s="52">
        <f t="shared" si="12"/>
        <v>27</v>
      </c>
      <c r="C334" s="52"/>
      <c r="D334" s="52"/>
      <c r="E334" s="52"/>
      <c r="F334" s="57" t="s">
        <v>111</v>
      </c>
      <c r="G334" s="57"/>
      <c r="H334" s="57"/>
      <c r="I334" s="57"/>
      <c r="J334" s="57"/>
      <c r="K334" s="57"/>
      <c r="L334" s="57"/>
      <c r="M334" s="46">
        <v>20</v>
      </c>
      <c r="N334" s="46">
        <v>7</v>
      </c>
      <c r="O334" s="27"/>
      <c r="Q334" s="12"/>
    </row>
    <row r="335" spans="2:17" x14ac:dyDescent="0.25">
      <c r="B335" s="52">
        <f t="shared" si="12"/>
        <v>33</v>
      </c>
      <c r="C335" s="52"/>
      <c r="D335" s="52"/>
      <c r="E335" s="52"/>
      <c r="F335" s="57" t="s">
        <v>112</v>
      </c>
      <c r="G335" s="57"/>
      <c r="H335" s="57"/>
      <c r="I335" s="57"/>
      <c r="J335" s="57"/>
      <c r="K335" s="57"/>
      <c r="L335" s="57"/>
      <c r="M335" s="46">
        <v>25</v>
      </c>
      <c r="N335" s="46">
        <v>8</v>
      </c>
      <c r="O335" s="27"/>
    </row>
    <row r="336" spans="2:17" x14ac:dyDescent="0.25">
      <c r="B336" s="52">
        <f t="shared" si="12"/>
        <v>5</v>
      </c>
      <c r="C336" s="52"/>
      <c r="D336" s="52"/>
      <c r="E336" s="52"/>
      <c r="F336" s="57" t="s">
        <v>113</v>
      </c>
      <c r="G336" s="57"/>
      <c r="H336" s="57"/>
      <c r="I336" s="57"/>
      <c r="J336" s="57"/>
      <c r="K336" s="57"/>
      <c r="L336" s="57"/>
      <c r="M336" s="46">
        <v>2</v>
      </c>
      <c r="N336" s="46">
        <v>3</v>
      </c>
      <c r="O336" s="27"/>
    </row>
    <row r="337" spans="2:17" x14ac:dyDescent="0.25">
      <c r="B337" s="52">
        <f t="shared" si="12"/>
        <v>0</v>
      </c>
      <c r="C337" s="52"/>
      <c r="D337" s="52"/>
      <c r="E337" s="52"/>
      <c r="F337" s="57" t="s">
        <v>156</v>
      </c>
      <c r="G337" s="57"/>
      <c r="H337" s="57"/>
      <c r="I337" s="57"/>
      <c r="J337" s="57"/>
      <c r="K337" s="57"/>
      <c r="L337" s="57"/>
      <c r="M337" s="46">
        <v>0</v>
      </c>
      <c r="N337" s="46">
        <v>0</v>
      </c>
      <c r="O337" s="27"/>
    </row>
    <row r="338" spans="2:17" ht="14.45" customHeight="1" x14ac:dyDescent="0.25">
      <c r="B338" s="62">
        <f>SUM(B339:E344)</f>
        <v>488</v>
      </c>
      <c r="C338" s="62"/>
      <c r="D338" s="62"/>
      <c r="E338" s="113" t="s">
        <v>115</v>
      </c>
      <c r="F338" s="114"/>
      <c r="G338" s="114"/>
      <c r="H338" s="114"/>
      <c r="I338" s="114"/>
      <c r="J338" s="114"/>
      <c r="K338" s="114"/>
      <c r="L338" s="115"/>
      <c r="M338" s="20">
        <f>SUM(M339:M344)</f>
        <v>301</v>
      </c>
      <c r="N338" s="20">
        <f>SUM(N339:N344)</f>
        <v>187</v>
      </c>
      <c r="O338" s="27"/>
    </row>
    <row r="339" spans="2:17" ht="15" customHeight="1" x14ac:dyDescent="0.25">
      <c r="B339" s="52">
        <f>M339+N339</f>
        <v>195</v>
      </c>
      <c r="C339" s="52"/>
      <c r="D339" s="52"/>
      <c r="E339" s="52"/>
      <c r="F339" s="57" t="s">
        <v>109</v>
      </c>
      <c r="G339" s="57"/>
      <c r="H339" s="57"/>
      <c r="I339" s="57"/>
      <c r="J339" s="57"/>
      <c r="K339" s="57"/>
      <c r="L339" s="57"/>
      <c r="M339" s="46">
        <v>115</v>
      </c>
      <c r="N339" s="46">
        <v>80</v>
      </c>
      <c r="O339" s="27"/>
    </row>
    <row r="340" spans="2:17" x14ac:dyDescent="0.25">
      <c r="B340" s="52">
        <f t="shared" ref="B340:B344" si="13">M340+N340</f>
        <v>84</v>
      </c>
      <c r="C340" s="52"/>
      <c r="D340" s="52"/>
      <c r="E340" s="52"/>
      <c r="F340" s="57" t="s">
        <v>110</v>
      </c>
      <c r="G340" s="57"/>
      <c r="H340" s="57"/>
      <c r="I340" s="57"/>
      <c r="J340" s="57"/>
      <c r="K340" s="57"/>
      <c r="L340" s="57"/>
      <c r="M340" s="46">
        <v>65</v>
      </c>
      <c r="N340" s="46">
        <v>19</v>
      </c>
      <c r="O340" s="27"/>
    </row>
    <row r="341" spans="2:17" x14ac:dyDescent="0.25">
      <c r="B341" s="52">
        <f t="shared" si="13"/>
        <v>162</v>
      </c>
      <c r="C341" s="52"/>
      <c r="D341" s="52"/>
      <c r="E341" s="52"/>
      <c r="F341" s="57" t="s">
        <v>111</v>
      </c>
      <c r="G341" s="57"/>
      <c r="H341" s="57"/>
      <c r="I341" s="57"/>
      <c r="J341" s="57"/>
      <c r="K341" s="57"/>
      <c r="L341" s="57"/>
      <c r="M341" s="46">
        <v>91</v>
      </c>
      <c r="N341" s="46">
        <v>71</v>
      </c>
      <c r="O341" s="27"/>
      <c r="P341" s="12"/>
      <c r="Q341" s="12"/>
    </row>
    <row r="342" spans="2:17" x14ac:dyDescent="0.25">
      <c r="B342" s="52">
        <f t="shared" si="13"/>
        <v>18</v>
      </c>
      <c r="C342" s="52"/>
      <c r="D342" s="52"/>
      <c r="E342" s="52"/>
      <c r="F342" s="57" t="s">
        <v>112</v>
      </c>
      <c r="G342" s="57"/>
      <c r="H342" s="57"/>
      <c r="I342" s="57"/>
      <c r="J342" s="57"/>
      <c r="K342" s="57"/>
      <c r="L342" s="57"/>
      <c r="M342" s="46">
        <v>15</v>
      </c>
      <c r="N342" s="46">
        <v>3</v>
      </c>
      <c r="O342" s="27"/>
    </row>
    <row r="343" spans="2:17" ht="15" customHeight="1" x14ac:dyDescent="0.25">
      <c r="B343" s="52">
        <f t="shared" si="13"/>
        <v>29</v>
      </c>
      <c r="C343" s="52"/>
      <c r="D343" s="52"/>
      <c r="E343" s="52"/>
      <c r="F343" s="57" t="s">
        <v>113</v>
      </c>
      <c r="G343" s="57"/>
      <c r="H343" s="57"/>
      <c r="I343" s="57"/>
      <c r="J343" s="57"/>
      <c r="K343" s="57"/>
      <c r="L343" s="57"/>
      <c r="M343" s="46">
        <v>15</v>
      </c>
      <c r="N343" s="46">
        <v>14</v>
      </c>
      <c r="O343" s="27"/>
    </row>
    <row r="344" spans="2:17" x14ac:dyDescent="0.25">
      <c r="B344" s="52">
        <f t="shared" si="13"/>
        <v>0</v>
      </c>
      <c r="C344" s="52"/>
      <c r="D344" s="52"/>
      <c r="E344" s="52"/>
      <c r="F344" s="57" t="s">
        <v>155</v>
      </c>
      <c r="G344" s="57"/>
      <c r="H344" s="57"/>
      <c r="I344" s="57"/>
      <c r="J344" s="57"/>
      <c r="K344" s="57"/>
      <c r="L344" s="57"/>
      <c r="M344" s="46">
        <v>0</v>
      </c>
      <c r="N344" s="46"/>
      <c r="O344" s="27"/>
    </row>
    <row r="345" spans="2:17" x14ac:dyDescent="0.25">
      <c r="B345" s="62">
        <f>SUM(B346:E351)</f>
        <v>12</v>
      </c>
      <c r="C345" s="62"/>
      <c r="D345" s="62"/>
      <c r="E345" s="68" t="s">
        <v>116</v>
      </c>
      <c r="F345" s="68"/>
      <c r="G345" s="68"/>
      <c r="H345" s="68"/>
      <c r="I345" s="68"/>
      <c r="J345" s="68"/>
      <c r="K345" s="68"/>
      <c r="L345" s="68"/>
      <c r="M345" s="23">
        <f>SUM(M346:M351)</f>
        <v>8</v>
      </c>
      <c r="N345" s="23">
        <f>SUM(N346:N351)</f>
        <v>4</v>
      </c>
      <c r="O345" s="27"/>
    </row>
    <row r="346" spans="2:17" x14ac:dyDescent="0.25">
      <c r="B346" s="52">
        <f>M346+N346</f>
        <v>6</v>
      </c>
      <c r="C346" s="52"/>
      <c r="D346" s="52"/>
      <c r="E346" s="52"/>
      <c r="F346" s="57" t="s">
        <v>109</v>
      </c>
      <c r="G346" s="57"/>
      <c r="H346" s="57"/>
      <c r="I346" s="57"/>
      <c r="J346" s="57"/>
      <c r="K346" s="57"/>
      <c r="L346" s="57"/>
      <c r="M346" s="46">
        <v>6</v>
      </c>
      <c r="N346" s="46">
        <v>0</v>
      </c>
      <c r="O346" s="27"/>
    </row>
    <row r="347" spans="2:17" ht="15" customHeight="1" x14ac:dyDescent="0.25">
      <c r="B347" s="52">
        <f t="shared" ref="B347:B351" si="14">M347+N347</f>
        <v>0</v>
      </c>
      <c r="C347" s="52"/>
      <c r="D347" s="52"/>
      <c r="E347" s="52"/>
      <c r="F347" s="57" t="s">
        <v>110</v>
      </c>
      <c r="G347" s="57"/>
      <c r="H347" s="57"/>
      <c r="I347" s="57"/>
      <c r="J347" s="57"/>
      <c r="K347" s="57"/>
      <c r="L347" s="57"/>
      <c r="M347" s="46">
        <v>0</v>
      </c>
      <c r="N347" s="46">
        <v>0</v>
      </c>
      <c r="O347" s="27"/>
    </row>
    <row r="348" spans="2:17" x14ac:dyDescent="0.25">
      <c r="B348" s="52">
        <f t="shared" si="14"/>
        <v>6</v>
      </c>
      <c r="C348" s="52"/>
      <c r="D348" s="52"/>
      <c r="E348" s="52"/>
      <c r="F348" s="57" t="s">
        <v>111</v>
      </c>
      <c r="G348" s="57"/>
      <c r="H348" s="57"/>
      <c r="I348" s="57"/>
      <c r="J348" s="57"/>
      <c r="K348" s="57"/>
      <c r="L348" s="57"/>
      <c r="M348" s="46">
        <v>2</v>
      </c>
      <c r="N348" s="46">
        <v>4</v>
      </c>
      <c r="O348" s="27"/>
    </row>
    <row r="349" spans="2:17" x14ac:dyDescent="0.25">
      <c r="B349" s="52">
        <f t="shared" si="14"/>
        <v>0</v>
      </c>
      <c r="C349" s="52"/>
      <c r="D349" s="52"/>
      <c r="E349" s="52"/>
      <c r="F349" s="57" t="s">
        <v>112</v>
      </c>
      <c r="G349" s="57"/>
      <c r="H349" s="57"/>
      <c r="I349" s="57"/>
      <c r="J349" s="57"/>
      <c r="K349" s="57"/>
      <c r="L349" s="57"/>
      <c r="M349" s="46">
        <v>0</v>
      </c>
      <c r="N349" s="46">
        <v>0</v>
      </c>
      <c r="O349" s="27"/>
    </row>
    <row r="350" spans="2:17" x14ac:dyDescent="0.25">
      <c r="B350" s="52">
        <f t="shared" si="14"/>
        <v>0</v>
      </c>
      <c r="C350" s="52"/>
      <c r="D350" s="52"/>
      <c r="E350" s="52"/>
      <c r="F350" s="57" t="s">
        <v>113</v>
      </c>
      <c r="G350" s="57"/>
      <c r="H350" s="57"/>
      <c r="I350" s="57"/>
      <c r="J350" s="57"/>
      <c r="K350" s="57"/>
      <c r="L350" s="57"/>
      <c r="M350" s="46">
        <v>0</v>
      </c>
      <c r="N350" s="46">
        <v>0</v>
      </c>
      <c r="O350" s="27"/>
    </row>
    <row r="351" spans="2:17" ht="15" customHeight="1" x14ac:dyDescent="0.25">
      <c r="B351" s="52">
        <f t="shared" si="14"/>
        <v>0</v>
      </c>
      <c r="C351" s="52"/>
      <c r="D351" s="52"/>
      <c r="E351" s="52"/>
      <c r="F351" s="57" t="s">
        <v>155</v>
      </c>
      <c r="G351" s="57"/>
      <c r="H351" s="57"/>
      <c r="I351" s="57"/>
      <c r="J351" s="57"/>
      <c r="K351" s="57"/>
      <c r="L351" s="57"/>
      <c r="M351" s="46">
        <v>0</v>
      </c>
      <c r="N351" s="46">
        <v>0</v>
      </c>
      <c r="O351" s="27"/>
    </row>
    <row r="352" spans="2:17" x14ac:dyDescent="0.25">
      <c r="B352" s="125">
        <f>SUM(B353:E358)</f>
        <v>31</v>
      </c>
      <c r="C352" s="125"/>
      <c r="D352" s="125"/>
      <c r="E352" s="68" t="s">
        <v>128</v>
      </c>
      <c r="F352" s="68"/>
      <c r="G352" s="68"/>
      <c r="H352" s="68"/>
      <c r="I352" s="68"/>
      <c r="J352" s="68"/>
      <c r="K352" s="68"/>
      <c r="L352" s="68"/>
      <c r="M352" s="20">
        <f>SUM(M353:M358)</f>
        <v>29</v>
      </c>
      <c r="N352" s="20">
        <f>SUM(N353:N358)</f>
        <v>2</v>
      </c>
      <c r="O352" s="27"/>
    </row>
    <row r="353" spans="2:15" ht="15" customHeight="1" x14ac:dyDescent="0.25">
      <c r="B353" s="67">
        <f>M353+N353</f>
        <v>10</v>
      </c>
      <c r="C353" s="67"/>
      <c r="D353" s="67"/>
      <c r="E353" s="67"/>
      <c r="F353" s="57" t="s">
        <v>109</v>
      </c>
      <c r="G353" s="57"/>
      <c r="H353" s="57"/>
      <c r="I353" s="57"/>
      <c r="J353" s="57"/>
      <c r="K353" s="57"/>
      <c r="L353" s="57"/>
      <c r="M353" s="46">
        <v>8</v>
      </c>
      <c r="N353" s="46">
        <v>2</v>
      </c>
      <c r="O353" s="27"/>
    </row>
    <row r="354" spans="2:15" x14ac:dyDescent="0.25">
      <c r="B354" s="67">
        <f t="shared" ref="B354:B358" si="15">M354+N354</f>
        <v>1</v>
      </c>
      <c r="C354" s="67"/>
      <c r="D354" s="67"/>
      <c r="E354" s="67"/>
      <c r="F354" s="57" t="s">
        <v>110</v>
      </c>
      <c r="G354" s="57"/>
      <c r="H354" s="57"/>
      <c r="I354" s="57"/>
      <c r="J354" s="57"/>
      <c r="K354" s="57"/>
      <c r="L354" s="57"/>
      <c r="M354" s="46">
        <v>1</v>
      </c>
      <c r="N354" s="46">
        <v>0</v>
      </c>
      <c r="O354" s="27"/>
    </row>
    <row r="355" spans="2:15" ht="15" customHeight="1" x14ac:dyDescent="0.25">
      <c r="B355" s="67">
        <f t="shared" si="15"/>
        <v>10</v>
      </c>
      <c r="C355" s="67"/>
      <c r="D355" s="67"/>
      <c r="E355" s="67"/>
      <c r="F355" s="57" t="s">
        <v>111</v>
      </c>
      <c r="G355" s="57"/>
      <c r="H355" s="57"/>
      <c r="I355" s="57"/>
      <c r="J355" s="57"/>
      <c r="K355" s="57"/>
      <c r="L355" s="57"/>
      <c r="M355" s="46">
        <v>10</v>
      </c>
      <c r="N355" s="46">
        <v>0</v>
      </c>
      <c r="O355" s="27"/>
    </row>
    <row r="356" spans="2:15" x14ac:dyDescent="0.25">
      <c r="B356" s="67">
        <f t="shared" si="15"/>
        <v>10</v>
      </c>
      <c r="C356" s="67"/>
      <c r="D356" s="67"/>
      <c r="E356" s="67"/>
      <c r="F356" s="57" t="s">
        <v>112</v>
      </c>
      <c r="G356" s="57"/>
      <c r="H356" s="57"/>
      <c r="I356" s="57"/>
      <c r="J356" s="57"/>
      <c r="K356" s="57"/>
      <c r="L356" s="57"/>
      <c r="M356" s="46">
        <v>10</v>
      </c>
      <c r="N356" s="46">
        <v>0</v>
      </c>
      <c r="O356" s="27"/>
    </row>
    <row r="357" spans="2:15" x14ac:dyDescent="0.25">
      <c r="B357" s="67">
        <f t="shared" si="15"/>
        <v>0</v>
      </c>
      <c r="C357" s="67"/>
      <c r="D357" s="67"/>
      <c r="E357" s="67"/>
      <c r="F357" s="57" t="s">
        <v>113</v>
      </c>
      <c r="G357" s="57"/>
      <c r="H357" s="57"/>
      <c r="I357" s="57"/>
      <c r="J357" s="57"/>
      <c r="K357" s="57"/>
      <c r="L357" s="57"/>
      <c r="M357" s="46">
        <v>0</v>
      </c>
      <c r="N357" s="46">
        <v>0</v>
      </c>
      <c r="O357" s="27"/>
    </row>
    <row r="358" spans="2:15" x14ac:dyDescent="0.25">
      <c r="B358" s="67">
        <f t="shared" si="15"/>
        <v>0</v>
      </c>
      <c r="C358" s="67"/>
      <c r="D358" s="67"/>
      <c r="E358" s="67"/>
      <c r="F358" s="57" t="s">
        <v>155</v>
      </c>
      <c r="G358" s="57"/>
      <c r="H358" s="57"/>
      <c r="I358" s="57"/>
      <c r="J358" s="57"/>
      <c r="K358" s="57"/>
      <c r="L358" s="57"/>
      <c r="M358" s="46">
        <v>0</v>
      </c>
      <c r="N358" s="46">
        <v>0</v>
      </c>
      <c r="O358" s="27"/>
    </row>
  </sheetData>
  <mergeCells count="576">
    <mergeCell ref="B358:E358"/>
    <mergeCell ref="F358:L358"/>
    <mergeCell ref="B355:E355"/>
    <mergeCell ref="F355:L355"/>
    <mergeCell ref="B356:E356"/>
    <mergeCell ref="F356:L356"/>
    <mergeCell ref="B357:E357"/>
    <mergeCell ref="F357:L357"/>
    <mergeCell ref="B352:D352"/>
    <mergeCell ref="E352:L352"/>
    <mergeCell ref="B353:E353"/>
    <mergeCell ref="F353:L353"/>
    <mergeCell ref="B354:E354"/>
    <mergeCell ref="F354:L354"/>
    <mergeCell ref="B349:E349"/>
    <mergeCell ref="F349:L349"/>
    <mergeCell ref="B350:E350"/>
    <mergeCell ref="F350:L350"/>
    <mergeCell ref="B351:E351"/>
    <mergeCell ref="F351:L351"/>
    <mergeCell ref="B346:E346"/>
    <mergeCell ref="F346:L346"/>
    <mergeCell ref="B347:E347"/>
    <mergeCell ref="F347:L347"/>
    <mergeCell ref="B348:E348"/>
    <mergeCell ref="F348:L348"/>
    <mergeCell ref="B343:E343"/>
    <mergeCell ref="F343:L343"/>
    <mergeCell ref="B344:E344"/>
    <mergeCell ref="F344:L344"/>
    <mergeCell ref="B345:D345"/>
    <mergeCell ref="E345:L345"/>
    <mergeCell ref="B340:E340"/>
    <mergeCell ref="F340:L340"/>
    <mergeCell ref="B341:E341"/>
    <mergeCell ref="F341:L341"/>
    <mergeCell ref="B342:E342"/>
    <mergeCell ref="F342:L342"/>
    <mergeCell ref="B337:E337"/>
    <mergeCell ref="F337:L337"/>
    <mergeCell ref="B338:D338"/>
    <mergeCell ref="E338:L338"/>
    <mergeCell ref="B339:E339"/>
    <mergeCell ref="F339:L339"/>
    <mergeCell ref="B334:E334"/>
    <mergeCell ref="F334:L334"/>
    <mergeCell ref="B335:E335"/>
    <mergeCell ref="F335:L335"/>
    <mergeCell ref="B336:E336"/>
    <mergeCell ref="F336:L336"/>
    <mergeCell ref="B331:D331"/>
    <mergeCell ref="E331:L331"/>
    <mergeCell ref="B332:E332"/>
    <mergeCell ref="F332:L332"/>
    <mergeCell ref="B333:E333"/>
    <mergeCell ref="F333:L333"/>
    <mergeCell ref="B328:E328"/>
    <mergeCell ref="F328:L328"/>
    <mergeCell ref="B329:E329"/>
    <mergeCell ref="F329:L329"/>
    <mergeCell ref="B330:E330"/>
    <mergeCell ref="F330:L330"/>
    <mergeCell ref="B325:E325"/>
    <mergeCell ref="F325:L325"/>
    <mergeCell ref="B326:E326"/>
    <mergeCell ref="F326:L326"/>
    <mergeCell ref="B327:E327"/>
    <mergeCell ref="F327:L327"/>
    <mergeCell ref="B321:N321"/>
    <mergeCell ref="B322:L322"/>
    <mergeCell ref="B323:C323"/>
    <mergeCell ref="D323:L323"/>
    <mergeCell ref="B324:D324"/>
    <mergeCell ref="E324:L324"/>
    <mergeCell ref="B317:E317"/>
    <mergeCell ref="F317:L317"/>
    <mergeCell ref="B318:N318"/>
    <mergeCell ref="B319:E319"/>
    <mergeCell ref="F319:N319"/>
    <mergeCell ref="A320:O320"/>
    <mergeCell ref="B314:D314"/>
    <mergeCell ref="E314:L314"/>
    <mergeCell ref="B315:E315"/>
    <mergeCell ref="F315:L315"/>
    <mergeCell ref="B316:E316"/>
    <mergeCell ref="F316:L316"/>
    <mergeCell ref="B311:E311"/>
    <mergeCell ref="F311:L311"/>
    <mergeCell ref="B312:E312"/>
    <mergeCell ref="F312:L312"/>
    <mergeCell ref="B313:E313"/>
    <mergeCell ref="F313:L313"/>
    <mergeCell ref="B307:O307"/>
    <mergeCell ref="B308:O308"/>
    <mergeCell ref="B309:C309"/>
    <mergeCell ref="D309:L309"/>
    <mergeCell ref="B310:D310"/>
    <mergeCell ref="E310:L310"/>
    <mergeCell ref="B303:E303"/>
    <mergeCell ref="F303:L303"/>
    <mergeCell ref="B304:E304"/>
    <mergeCell ref="F304:L304"/>
    <mergeCell ref="B305:E305"/>
    <mergeCell ref="F305:L305"/>
    <mergeCell ref="B300:E300"/>
    <mergeCell ref="F300:L300"/>
    <mergeCell ref="B301:E301"/>
    <mergeCell ref="F301:L301"/>
    <mergeCell ref="B302:E302"/>
    <mergeCell ref="F302:L302"/>
    <mergeCell ref="B295:E295"/>
    <mergeCell ref="F295:L295"/>
    <mergeCell ref="B296:E296"/>
    <mergeCell ref="F296:L296"/>
    <mergeCell ref="B298:L298"/>
    <mergeCell ref="B299:C299"/>
    <mergeCell ref="D299:L299"/>
    <mergeCell ref="B292:E292"/>
    <mergeCell ref="F292:L292"/>
    <mergeCell ref="B293:E293"/>
    <mergeCell ref="F293:L293"/>
    <mergeCell ref="B294:E294"/>
    <mergeCell ref="F294:L294"/>
    <mergeCell ref="B289:E289"/>
    <mergeCell ref="F289:L289"/>
    <mergeCell ref="B290:E290"/>
    <mergeCell ref="F290:L290"/>
    <mergeCell ref="B291:D291"/>
    <mergeCell ref="E291:L291"/>
    <mergeCell ref="B286:E286"/>
    <mergeCell ref="F286:L286"/>
    <mergeCell ref="B287:E287"/>
    <mergeCell ref="F287:L287"/>
    <mergeCell ref="B288:E288"/>
    <mergeCell ref="F288:L288"/>
    <mergeCell ref="B283:E283"/>
    <mergeCell ref="F283:L283"/>
    <mergeCell ref="B284:D284"/>
    <mergeCell ref="E284:L284"/>
    <mergeCell ref="B285:E285"/>
    <mergeCell ref="F285:L285"/>
    <mergeCell ref="B280:E280"/>
    <mergeCell ref="F280:L280"/>
    <mergeCell ref="B281:E281"/>
    <mergeCell ref="F281:L281"/>
    <mergeCell ref="B282:E282"/>
    <mergeCell ref="F282:L282"/>
    <mergeCell ref="B276:L276"/>
    <mergeCell ref="B277:C277"/>
    <mergeCell ref="D277:L277"/>
    <mergeCell ref="B278:D278"/>
    <mergeCell ref="E278:L278"/>
    <mergeCell ref="B279:E279"/>
    <mergeCell ref="F279:L279"/>
    <mergeCell ref="B272:E272"/>
    <mergeCell ref="F272:L272"/>
    <mergeCell ref="B273:E273"/>
    <mergeCell ref="F273:L273"/>
    <mergeCell ref="B274:N274"/>
    <mergeCell ref="B275:N275"/>
    <mergeCell ref="B269:E269"/>
    <mergeCell ref="F269:L269"/>
    <mergeCell ref="B270:E270"/>
    <mergeCell ref="F270:L270"/>
    <mergeCell ref="B271:E271"/>
    <mergeCell ref="F271:L271"/>
    <mergeCell ref="B266:E266"/>
    <mergeCell ref="F266:L266"/>
    <mergeCell ref="B267:E267"/>
    <mergeCell ref="F267:L267"/>
    <mergeCell ref="B268:E268"/>
    <mergeCell ref="F268:L268"/>
    <mergeCell ref="B263:H263"/>
    <mergeCell ref="I263:L263"/>
    <mergeCell ref="B264:H264"/>
    <mergeCell ref="I264:L264"/>
    <mergeCell ref="B265:E265"/>
    <mergeCell ref="F265:L265"/>
    <mergeCell ref="B260:H260"/>
    <mergeCell ref="I260:L260"/>
    <mergeCell ref="B261:H261"/>
    <mergeCell ref="I261:L261"/>
    <mergeCell ref="B262:E262"/>
    <mergeCell ref="F262:L262"/>
    <mergeCell ref="B257:C257"/>
    <mergeCell ref="D257:L257"/>
    <mergeCell ref="B258:C258"/>
    <mergeCell ref="D258:N258"/>
    <mergeCell ref="B259:E259"/>
    <mergeCell ref="F259:L259"/>
    <mergeCell ref="B253:I253"/>
    <mergeCell ref="J253:N253"/>
    <mergeCell ref="B254:I254"/>
    <mergeCell ref="J254:N254"/>
    <mergeCell ref="B255:N255"/>
    <mergeCell ref="B256:L256"/>
    <mergeCell ref="B250:I250"/>
    <mergeCell ref="J250:N250"/>
    <mergeCell ref="B251:I251"/>
    <mergeCell ref="J251:N251"/>
    <mergeCell ref="B252:H252"/>
    <mergeCell ref="I252:N252"/>
    <mergeCell ref="B247:I247"/>
    <mergeCell ref="J247:N247"/>
    <mergeCell ref="B248:I248"/>
    <mergeCell ref="J248:N248"/>
    <mergeCell ref="B249:H249"/>
    <mergeCell ref="I249:N249"/>
    <mergeCell ref="B244:I244"/>
    <mergeCell ref="J244:N244"/>
    <mergeCell ref="B245:G245"/>
    <mergeCell ref="H245:N245"/>
    <mergeCell ref="B246:H246"/>
    <mergeCell ref="I246:N246"/>
    <mergeCell ref="B241:I241"/>
    <mergeCell ref="J241:N241"/>
    <mergeCell ref="B242:H242"/>
    <mergeCell ref="I242:N242"/>
    <mergeCell ref="B243:I243"/>
    <mergeCell ref="J243:N243"/>
    <mergeCell ref="B238:G238"/>
    <mergeCell ref="H238:N238"/>
    <mergeCell ref="B239:H239"/>
    <mergeCell ref="I239:N239"/>
    <mergeCell ref="B240:I240"/>
    <mergeCell ref="J240:N240"/>
    <mergeCell ref="B234:G234"/>
    <mergeCell ref="H234:N234"/>
    <mergeCell ref="B235:G235"/>
    <mergeCell ref="H235:N235"/>
    <mergeCell ref="B237:N237"/>
    <mergeCell ref="B231:C231"/>
    <mergeCell ref="D231:N231"/>
    <mergeCell ref="B232:G232"/>
    <mergeCell ref="H232:N232"/>
    <mergeCell ref="B233:G233"/>
    <mergeCell ref="H233:N233"/>
    <mergeCell ref="B228:G228"/>
    <mergeCell ref="H228:N228"/>
    <mergeCell ref="B229:G229"/>
    <mergeCell ref="H229:N229"/>
    <mergeCell ref="B230:G230"/>
    <mergeCell ref="H230:N230"/>
    <mergeCell ref="B225:G225"/>
    <mergeCell ref="H225:N225"/>
    <mergeCell ref="B226:C226"/>
    <mergeCell ref="D226:N226"/>
    <mergeCell ref="B227:G227"/>
    <mergeCell ref="H227:N227"/>
    <mergeCell ref="B222:C222"/>
    <mergeCell ref="D222:N222"/>
    <mergeCell ref="B223:G223"/>
    <mergeCell ref="H223:N223"/>
    <mergeCell ref="B224:G224"/>
    <mergeCell ref="H224:N224"/>
    <mergeCell ref="B219:G219"/>
    <mergeCell ref="H219:N219"/>
    <mergeCell ref="B220:G220"/>
    <mergeCell ref="H220:J220"/>
    <mergeCell ref="L220:N220"/>
    <mergeCell ref="B221:G221"/>
    <mergeCell ref="H221:J221"/>
    <mergeCell ref="L221:N221"/>
    <mergeCell ref="B216:G216"/>
    <mergeCell ref="H216:N216"/>
    <mergeCell ref="B217:G217"/>
    <mergeCell ref="H217:J217"/>
    <mergeCell ref="L217:N217"/>
    <mergeCell ref="B218:G218"/>
    <mergeCell ref="H218:J218"/>
    <mergeCell ref="L218:N218"/>
    <mergeCell ref="B213:G213"/>
    <mergeCell ref="H213:N213"/>
    <mergeCell ref="H214:J214"/>
    <mergeCell ref="L214:N214"/>
    <mergeCell ref="B215:G215"/>
    <mergeCell ref="H215:J215"/>
    <mergeCell ref="L215:N215"/>
    <mergeCell ref="B210:G210"/>
    <mergeCell ref="H210:N210"/>
    <mergeCell ref="B211:G211"/>
    <mergeCell ref="H211:N211"/>
    <mergeCell ref="B212:C212"/>
    <mergeCell ref="D212:N212"/>
    <mergeCell ref="B207:G207"/>
    <mergeCell ref="H207:N207"/>
    <mergeCell ref="B208:C208"/>
    <mergeCell ref="D208:N208"/>
    <mergeCell ref="B209:G209"/>
    <mergeCell ref="H209:N209"/>
    <mergeCell ref="B204:G204"/>
    <mergeCell ref="H204:N204"/>
    <mergeCell ref="B205:G205"/>
    <mergeCell ref="H205:N205"/>
    <mergeCell ref="B206:G206"/>
    <mergeCell ref="H206:N206"/>
    <mergeCell ref="B201:G201"/>
    <mergeCell ref="H201:N201"/>
    <mergeCell ref="B202:G202"/>
    <mergeCell ref="H202:N202"/>
    <mergeCell ref="B203:C203"/>
    <mergeCell ref="D203:N203"/>
    <mergeCell ref="B198:G198"/>
    <mergeCell ref="H198:N198"/>
    <mergeCell ref="B199:C199"/>
    <mergeCell ref="D199:N199"/>
    <mergeCell ref="B200:G200"/>
    <mergeCell ref="H200:N200"/>
    <mergeCell ref="B195:C195"/>
    <mergeCell ref="D195:N195"/>
    <mergeCell ref="B196:G196"/>
    <mergeCell ref="H196:N196"/>
    <mergeCell ref="B197:G197"/>
    <mergeCell ref="H197:N197"/>
    <mergeCell ref="B191:G191"/>
    <mergeCell ref="H191:N191"/>
    <mergeCell ref="B192:G192"/>
    <mergeCell ref="H192:N192"/>
    <mergeCell ref="B193:G193"/>
    <mergeCell ref="H193:N193"/>
    <mergeCell ref="B188:G188"/>
    <mergeCell ref="H188:N188"/>
    <mergeCell ref="B189:G189"/>
    <mergeCell ref="H189:N189"/>
    <mergeCell ref="B190:C190"/>
    <mergeCell ref="D190:N190"/>
    <mergeCell ref="B185:G185"/>
    <mergeCell ref="H185:N185"/>
    <mergeCell ref="B186:C186"/>
    <mergeCell ref="D186:N186"/>
    <mergeCell ref="B187:G187"/>
    <mergeCell ref="H187:N187"/>
    <mergeCell ref="B182:C182"/>
    <mergeCell ref="D182:N182"/>
    <mergeCell ref="B183:G183"/>
    <mergeCell ref="H183:N183"/>
    <mergeCell ref="B184:G184"/>
    <mergeCell ref="H184:N184"/>
    <mergeCell ref="B179:G179"/>
    <mergeCell ref="H179:N179"/>
    <mergeCell ref="B180:G180"/>
    <mergeCell ref="H180:N180"/>
    <mergeCell ref="B181:G181"/>
    <mergeCell ref="H181:N181"/>
    <mergeCell ref="B176:G176"/>
    <mergeCell ref="H176:N176"/>
    <mergeCell ref="B177:G177"/>
    <mergeCell ref="H177:N177"/>
    <mergeCell ref="B178:C178"/>
    <mergeCell ref="D178:N178"/>
    <mergeCell ref="B173:G173"/>
    <mergeCell ref="H173:N173"/>
    <mergeCell ref="B174:C174"/>
    <mergeCell ref="D174:N174"/>
    <mergeCell ref="B175:G175"/>
    <mergeCell ref="H175:N175"/>
    <mergeCell ref="B170:C170"/>
    <mergeCell ref="D170:N170"/>
    <mergeCell ref="B171:G171"/>
    <mergeCell ref="H171:N171"/>
    <mergeCell ref="B172:G172"/>
    <mergeCell ref="H172:N172"/>
    <mergeCell ref="B167:G167"/>
    <mergeCell ref="H167:N167"/>
    <mergeCell ref="B168:G168"/>
    <mergeCell ref="H168:N168"/>
    <mergeCell ref="B169:G169"/>
    <mergeCell ref="H169:N169"/>
    <mergeCell ref="B164:G164"/>
    <mergeCell ref="H164:N164"/>
    <mergeCell ref="B165:G165"/>
    <mergeCell ref="H165:N165"/>
    <mergeCell ref="B166:C166"/>
    <mergeCell ref="D166:N166"/>
    <mergeCell ref="B161:G161"/>
    <mergeCell ref="H161:N161"/>
    <mergeCell ref="B162:C162"/>
    <mergeCell ref="D162:N162"/>
    <mergeCell ref="B163:G163"/>
    <mergeCell ref="H163:N163"/>
    <mergeCell ref="B157:N157"/>
    <mergeCell ref="B158:C158"/>
    <mergeCell ref="D158:N158"/>
    <mergeCell ref="B159:G159"/>
    <mergeCell ref="H159:N159"/>
    <mergeCell ref="B160:G160"/>
    <mergeCell ref="H160:N160"/>
    <mergeCell ref="B154:C154"/>
    <mergeCell ref="D154:L154"/>
    <mergeCell ref="B155:C155"/>
    <mergeCell ref="D155:L155"/>
    <mergeCell ref="B156:C156"/>
    <mergeCell ref="D156:L156"/>
    <mergeCell ref="B150:N150"/>
    <mergeCell ref="B151:L151"/>
    <mergeCell ref="B152:C152"/>
    <mergeCell ref="D152:L152"/>
    <mergeCell ref="B153:C153"/>
    <mergeCell ref="D153:L153"/>
    <mergeCell ref="B143:K143"/>
    <mergeCell ref="B144:K144"/>
    <mergeCell ref="B145:K145"/>
    <mergeCell ref="B146:K146"/>
    <mergeCell ref="B147:K147"/>
    <mergeCell ref="B148:K148"/>
    <mergeCell ref="B138:K138"/>
    <mergeCell ref="B139:K139"/>
    <mergeCell ref="B140:K140"/>
    <mergeCell ref="B141:K141"/>
    <mergeCell ref="B142:G142"/>
    <mergeCell ref="H142:L142"/>
    <mergeCell ref="B133:G133"/>
    <mergeCell ref="H133:L133"/>
    <mergeCell ref="B134:K134"/>
    <mergeCell ref="B135:K135"/>
    <mergeCell ref="B136:K136"/>
    <mergeCell ref="B137:K137"/>
    <mergeCell ref="B129:J129"/>
    <mergeCell ref="B130:G130"/>
    <mergeCell ref="H130:L130"/>
    <mergeCell ref="B131:K131"/>
    <mergeCell ref="B132:D132"/>
    <mergeCell ref="E132:L132"/>
    <mergeCell ref="B124:G124"/>
    <mergeCell ref="H124:L124"/>
    <mergeCell ref="B125:K125"/>
    <mergeCell ref="B126:K126"/>
    <mergeCell ref="B127:K127"/>
    <mergeCell ref="B128:J128"/>
    <mergeCell ref="B118:N118"/>
    <mergeCell ref="B119:N119"/>
    <mergeCell ref="B120:N120"/>
    <mergeCell ref="B121:L121"/>
    <mergeCell ref="C122:L122"/>
    <mergeCell ref="B123:D123"/>
    <mergeCell ref="E123:L123"/>
    <mergeCell ref="B113:L113"/>
    <mergeCell ref="C114:L114"/>
    <mergeCell ref="B115:D115"/>
    <mergeCell ref="E115:L115"/>
    <mergeCell ref="B116:K116"/>
    <mergeCell ref="B117:K117"/>
    <mergeCell ref="B109:G109"/>
    <mergeCell ref="H109:L109"/>
    <mergeCell ref="B110:K110"/>
    <mergeCell ref="B111:K111"/>
    <mergeCell ref="B112:N112"/>
    <mergeCell ref="B103:K103"/>
    <mergeCell ref="B104:K104"/>
    <mergeCell ref="B105:K105"/>
    <mergeCell ref="B106:K106"/>
    <mergeCell ref="B107:K107"/>
    <mergeCell ref="B108:K108"/>
    <mergeCell ref="B98:K98"/>
    <mergeCell ref="B99:K99"/>
    <mergeCell ref="B100:K100"/>
    <mergeCell ref="B101:K101"/>
    <mergeCell ref="B102:G102"/>
    <mergeCell ref="H102:L102"/>
    <mergeCell ref="B93:G93"/>
    <mergeCell ref="H93:L93"/>
    <mergeCell ref="B94:K94"/>
    <mergeCell ref="B95:K95"/>
    <mergeCell ref="B96:K96"/>
    <mergeCell ref="B97:K97"/>
    <mergeCell ref="B89:G89"/>
    <mergeCell ref="H89:L89"/>
    <mergeCell ref="B90:K90"/>
    <mergeCell ref="B91:K91"/>
    <mergeCell ref="B92:D92"/>
    <mergeCell ref="E92:L92"/>
    <mergeCell ref="B84:G84"/>
    <mergeCell ref="H84:L84"/>
    <mergeCell ref="B85:K85"/>
    <mergeCell ref="B86:K86"/>
    <mergeCell ref="B87:K87"/>
    <mergeCell ref="B88:K88"/>
    <mergeCell ref="B79:N79"/>
    <mergeCell ref="B80:N80"/>
    <mergeCell ref="B81:L81"/>
    <mergeCell ref="C82:L82"/>
    <mergeCell ref="B83:D83"/>
    <mergeCell ref="E83:L83"/>
    <mergeCell ref="B76:N76"/>
    <mergeCell ref="B77:C77"/>
    <mergeCell ref="D77:K77"/>
    <mergeCell ref="L77:N77"/>
    <mergeCell ref="B78:C78"/>
    <mergeCell ref="D78:K78"/>
    <mergeCell ref="L78:N78"/>
    <mergeCell ref="B72:N72"/>
    <mergeCell ref="C73:I73"/>
    <mergeCell ref="J73:N73"/>
    <mergeCell ref="B74:I74"/>
    <mergeCell ref="J74:N74"/>
    <mergeCell ref="B75:I75"/>
    <mergeCell ref="J75:N75"/>
    <mergeCell ref="B68:J68"/>
    <mergeCell ref="K68:L68"/>
    <mergeCell ref="B69:G69"/>
    <mergeCell ref="H69:L69"/>
    <mergeCell ref="B70:K70"/>
    <mergeCell ref="B71:K71"/>
    <mergeCell ref="B65:J65"/>
    <mergeCell ref="K65:L65"/>
    <mergeCell ref="B66:J66"/>
    <mergeCell ref="K66:L66"/>
    <mergeCell ref="B67:J67"/>
    <mergeCell ref="K67:L67"/>
    <mergeCell ref="B62:J62"/>
    <mergeCell ref="K62:L62"/>
    <mergeCell ref="B63:J63"/>
    <mergeCell ref="K63:L63"/>
    <mergeCell ref="B64:J64"/>
    <mergeCell ref="K64:L64"/>
    <mergeCell ref="B58:J58"/>
    <mergeCell ref="K58:L58"/>
    <mergeCell ref="B59:J59"/>
    <mergeCell ref="K59:L59"/>
    <mergeCell ref="B61:G61"/>
    <mergeCell ref="H61:L61"/>
    <mergeCell ref="B55:J55"/>
    <mergeCell ref="K55:L55"/>
    <mergeCell ref="B56:J56"/>
    <mergeCell ref="K56:L56"/>
    <mergeCell ref="B57:J57"/>
    <mergeCell ref="K57:L57"/>
    <mergeCell ref="B52:J52"/>
    <mergeCell ref="K52:L52"/>
    <mergeCell ref="B53:J53"/>
    <mergeCell ref="K53:L53"/>
    <mergeCell ref="B54:J54"/>
    <mergeCell ref="K54:L54"/>
    <mergeCell ref="B49:J49"/>
    <mergeCell ref="K49:L49"/>
    <mergeCell ref="B50:J50"/>
    <mergeCell ref="K50:L50"/>
    <mergeCell ref="B51:J51"/>
    <mergeCell ref="K51:L51"/>
    <mergeCell ref="B45:J45"/>
    <mergeCell ref="K45:L45"/>
    <mergeCell ref="B46:J46"/>
    <mergeCell ref="B47:D47"/>
    <mergeCell ref="E47:L47"/>
    <mergeCell ref="B48:G48"/>
    <mergeCell ref="H48:L48"/>
    <mergeCell ref="B42:J42"/>
    <mergeCell ref="K42:L42"/>
    <mergeCell ref="B43:J43"/>
    <mergeCell ref="K43:L43"/>
    <mergeCell ref="B44:G44"/>
    <mergeCell ref="H44:L44"/>
    <mergeCell ref="B39:J39"/>
    <mergeCell ref="K39:L39"/>
    <mergeCell ref="B40:J40"/>
    <mergeCell ref="K40:L40"/>
    <mergeCell ref="B41:J41"/>
    <mergeCell ref="K41:L41"/>
    <mergeCell ref="B36:C36"/>
    <mergeCell ref="D36:L36"/>
    <mergeCell ref="B37:D37"/>
    <mergeCell ref="E37:L37"/>
    <mergeCell ref="B38:G38"/>
    <mergeCell ref="H38:L38"/>
    <mergeCell ref="B32:G32"/>
    <mergeCell ref="H32:N32"/>
    <mergeCell ref="B33:G33"/>
    <mergeCell ref="H33:N33"/>
    <mergeCell ref="B34:N34"/>
    <mergeCell ref="B35:L35"/>
    <mergeCell ref="B29:C29"/>
    <mergeCell ref="D29:N29"/>
    <mergeCell ref="B30:C30"/>
    <mergeCell ref="D30:N30"/>
    <mergeCell ref="B31:G31"/>
    <mergeCell ref="H31:N31"/>
  </mergeCells>
  <pageMargins left="0.70866141732283472" right="0.70866141732283472" top="0.74803149606299213" bottom="0.74803149606299213" header="0.31496062992125984" footer="0.31496062992125984"/>
  <pageSetup scale="73" fitToHeight="0" orientation="portrait" r:id="rId1"/>
  <headerFooter>
    <oddFooter>&amp;LREV. B&amp;C&amp;P&amp;RFSGC-114-8-INS-08</oddFooter>
  </headerFooter>
  <rowBreaks count="6" manualBreakCount="6">
    <brk id="60" max="14" man="1"/>
    <brk id="111" max="14" man="1"/>
    <brk id="165" max="14" man="1"/>
    <brk id="221" max="14" man="1"/>
    <brk id="274" max="14" man="1"/>
    <brk id="330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4"/>
  <sheetViews>
    <sheetView view="pageBreakPreview" zoomScale="60" zoomScaleNormal="50" workbookViewId="0">
      <selection activeCell="M7" sqref="M7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" customWidth="1"/>
    <col min="14" max="14" width="17.7109375" customWidth="1"/>
    <col min="15" max="15" width="12.5703125" customWidth="1"/>
  </cols>
  <sheetData>
    <row r="1" spans="2:14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</row>
    <row r="2" spans="2:14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</row>
    <row r="3" spans="2:14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</row>
    <row r="4" spans="2:14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7"/>
      <c r="M4" s="1"/>
      <c r="N4" s="1"/>
    </row>
    <row r="5" spans="2:14" x14ac:dyDescent="0.25">
      <c r="B5" s="1"/>
      <c r="C5" s="1"/>
      <c r="D5" s="3"/>
      <c r="E5" s="1"/>
      <c r="F5" s="1"/>
      <c r="G5" s="1"/>
      <c r="H5" s="1"/>
      <c r="I5" s="1"/>
      <c r="J5" s="4"/>
      <c r="K5" s="4"/>
      <c r="L5" s="7"/>
      <c r="M5" s="1"/>
      <c r="N5" s="1"/>
    </row>
    <row r="6" spans="2:14" ht="18" x14ac:dyDescent="0.25">
      <c r="B6" s="1"/>
      <c r="C6" s="1"/>
      <c r="D6" s="3"/>
      <c r="E6" s="1"/>
      <c r="F6" s="1"/>
      <c r="G6" s="1"/>
      <c r="H6" s="1"/>
      <c r="I6" s="1"/>
      <c r="J6" s="4"/>
      <c r="K6" s="4"/>
      <c r="L6" s="155" t="s">
        <v>197</v>
      </c>
      <c r="M6" s="1"/>
      <c r="N6" s="1"/>
    </row>
    <row r="7" spans="2:14" x14ac:dyDescent="0.25">
      <c r="B7" s="1"/>
      <c r="C7" s="1"/>
      <c r="D7" s="3"/>
      <c r="E7" s="1"/>
      <c r="F7" s="1"/>
      <c r="G7" s="1"/>
      <c r="H7" s="1"/>
      <c r="I7" s="1"/>
      <c r="J7" s="4"/>
      <c r="K7" s="4"/>
      <c r="L7" s="7"/>
      <c r="M7" s="1"/>
      <c r="N7" s="1"/>
    </row>
    <row r="8" spans="2:14" x14ac:dyDescent="0.25">
      <c r="B8" s="1"/>
      <c r="C8" s="1"/>
      <c r="D8" s="3"/>
      <c r="E8" s="1"/>
      <c r="F8" s="1"/>
      <c r="G8" s="1"/>
      <c r="H8" s="1"/>
      <c r="I8" s="1"/>
      <c r="J8" s="4"/>
      <c r="K8" s="4"/>
      <c r="L8" s="7"/>
      <c r="M8" s="1"/>
      <c r="N8" s="1"/>
    </row>
    <row r="9" spans="2:14" x14ac:dyDescent="0.25">
      <c r="B9" s="1"/>
      <c r="C9" s="1"/>
      <c r="D9" s="3"/>
      <c r="E9" s="1"/>
      <c r="F9" s="1"/>
      <c r="G9" s="1"/>
      <c r="H9" s="1"/>
      <c r="I9" s="1"/>
      <c r="J9" s="4"/>
      <c r="K9" s="4"/>
      <c r="L9" s="7"/>
      <c r="M9" s="1"/>
      <c r="N9" s="1"/>
    </row>
    <row r="10" spans="2:14" x14ac:dyDescent="0.25">
      <c r="B10" s="1"/>
      <c r="C10" s="1"/>
      <c r="D10" s="3"/>
      <c r="E10" s="1"/>
      <c r="F10" s="1"/>
      <c r="G10" s="1"/>
      <c r="H10" s="1"/>
      <c r="I10" s="1"/>
      <c r="J10" s="4"/>
      <c r="K10" s="4"/>
      <c r="L10" s="7"/>
      <c r="M10" s="1"/>
      <c r="N10" s="1"/>
    </row>
    <row r="11" spans="2:14" x14ac:dyDescent="0.25">
      <c r="B11" s="1"/>
      <c r="C11" s="1"/>
      <c r="D11" s="3"/>
      <c r="E11" s="1"/>
      <c r="F11" s="1"/>
      <c r="G11" s="1"/>
      <c r="H11" s="1"/>
      <c r="I11" s="1"/>
      <c r="J11" s="4"/>
      <c r="K11" s="4"/>
      <c r="L11" s="7"/>
      <c r="M11" s="1"/>
      <c r="N11" s="1"/>
    </row>
    <row r="12" spans="2:14" x14ac:dyDescent="0.25">
      <c r="B12" s="1"/>
      <c r="C12" s="1"/>
      <c r="D12" s="3"/>
      <c r="E12" s="1"/>
      <c r="F12" s="1"/>
      <c r="G12" s="1"/>
      <c r="H12" s="1"/>
      <c r="I12" s="1"/>
      <c r="J12" s="4"/>
      <c r="K12" s="4"/>
      <c r="L12" s="7"/>
      <c r="M12" s="1"/>
      <c r="N12" s="1"/>
    </row>
    <row r="13" spans="2:14" x14ac:dyDescent="0.25">
      <c r="B13" s="1"/>
      <c r="C13" s="1"/>
      <c r="D13" s="3"/>
      <c r="E13" s="1"/>
      <c r="F13" s="1"/>
      <c r="G13" s="1"/>
      <c r="H13" s="1"/>
      <c r="I13" s="1"/>
      <c r="J13" s="4"/>
      <c r="K13" s="4"/>
      <c r="L13" s="7"/>
      <c r="M13" s="1"/>
      <c r="N13" s="1"/>
    </row>
    <row r="14" spans="2:14" x14ac:dyDescent="0.25">
      <c r="B14" s="1"/>
      <c r="C14" s="1"/>
      <c r="D14" s="3"/>
      <c r="E14" s="1"/>
      <c r="F14" s="1"/>
      <c r="G14" s="1"/>
      <c r="H14" s="1"/>
      <c r="I14" s="1"/>
      <c r="J14" s="4"/>
      <c r="K14" s="4"/>
      <c r="L14" s="7"/>
      <c r="M14" s="1"/>
      <c r="N14" s="1"/>
    </row>
    <row r="15" spans="2:14" x14ac:dyDescent="0.25">
      <c r="B15" s="1"/>
      <c r="C15" s="1"/>
      <c r="D15" s="3"/>
      <c r="E15" s="1"/>
      <c r="F15" s="1"/>
      <c r="G15" s="1"/>
      <c r="H15" s="1"/>
      <c r="I15" s="1"/>
      <c r="J15" s="4"/>
      <c r="K15" s="4"/>
      <c r="L15" s="7"/>
      <c r="M15" s="1"/>
      <c r="N15" s="1"/>
    </row>
    <row r="16" spans="2:14" x14ac:dyDescent="0.25">
      <c r="B16" s="1"/>
      <c r="C16" s="1"/>
      <c r="D16" s="3"/>
      <c r="E16" s="1"/>
      <c r="F16" s="1"/>
      <c r="G16" s="1"/>
      <c r="H16" s="1"/>
      <c r="I16" s="1"/>
      <c r="J16" s="4"/>
      <c r="K16" s="4"/>
      <c r="L16" s="7"/>
      <c r="M16" s="1"/>
      <c r="N16" s="1"/>
    </row>
    <row r="17" spans="2:14" x14ac:dyDescent="0.25">
      <c r="B17" s="1"/>
      <c r="C17" s="1"/>
      <c r="D17" s="3"/>
      <c r="E17" s="1"/>
      <c r="F17" s="1"/>
      <c r="G17" s="1"/>
      <c r="H17" s="1"/>
      <c r="I17" s="1"/>
      <c r="J17" s="4"/>
      <c r="K17" s="4"/>
      <c r="L17" s="7"/>
      <c r="M17" s="1"/>
      <c r="N17" s="1"/>
    </row>
    <row r="18" spans="2:14" x14ac:dyDescent="0.25">
      <c r="B18" s="1"/>
      <c r="C18" s="1"/>
      <c r="D18" s="3"/>
      <c r="E18" s="1"/>
      <c r="F18" s="1"/>
      <c r="G18" s="1"/>
      <c r="H18" s="1"/>
      <c r="I18" s="1"/>
      <c r="J18" s="4"/>
      <c r="K18" s="4"/>
      <c r="L18" s="7"/>
      <c r="M18" s="1"/>
      <c r="N18" s="1"/>
    </row>
    <row r="19" spans="2:14" x14ac:dyDescent="0.25">
      <c r="B19" s="1"/>
      <c r="C19" s="1"/>
      <c r="D19" s="3"/>
      <c r="E19" s="1"/>
      <c r="F19" s="1"/>
      <c r="G19" s="1"/>
      <c r="H19" s="1"/>
      <c r="I19" s="1"/>
      <c r="J19" s="4"/>
      <c r="K19" s="4"/>
      <c r="L19" s="7"/>
      <c r="M19" s="1"/>
      <c r="N19" s="1"/>
    </row>
    <row r="20" spans="2:14" x14ac:dyDescent="0.25">
      <c r="B20" s="1"/>
      <c r="C20" s="1"/>
      <c r="D20" s="3"/>
      <c r="E20" s="1"/>
      <c r="F20" s="1"/>
      <c r="G20" s="1"/>
      <c r="H20" s="1"/>
      <c r="I20" s="1"/>
      <c r="J20" s="4"/>
      <c r="K20" s="4"/>
      <c r="L20" s="7"/>
      <c r="M20" s="1"/>
      <c r="N20" s="1"/>
    </row>
    <row r="21" spans="2:14" x14ac:dyDescent="0.25">
      <c r="B21" s="1"/>
      <c r="C21" s="1"/>
      <c r="D21" s="3"/>
      <c r="E21" s="1"/>
      <c r="F21" s="1"/>
      <c r="G21" s="1"/>
      <c r="H21" s="1"/>
      <c r="I21" s="1"/>
      <c r="J21" s="4"/>
      <c r="K21" s="4"/>
      <c r="L21" s="7"/>
      <c r="M21" s="1"/>
      <c r="N21" s="1"/>
    </row>
    <row r="22" spans="2:14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4"/>
      <c r="M22" s="1"/>
      <c r="N22" s="1"/>
    </row>
    <row r="23" spans="2:14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4"/>
      <c r="M23" s="1"/>
      <c r="N23" s="1"/>
    </row>
    <row r="24" spans="2:14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</row>
    <row r="25" spans="2:14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</row>
    <row r="26" spans="2:14" x14ac:dyDescent="0.25">
      <c r="B26" s="1"/>
      <c r="C26" s="1"/>
      <c r="D26" s="1"/>
      <c r="E26" s="1"/>
      <c r="F26" s="1"/>
      <c r="G26" s="1"/>
      <c r="H26" s="1"/>
      <c r="I26" s="1"/>
      <c r="J26" s="4"/>
      <c r="K26" s="4"/>
      <c r="L26" s="4"/>
      <c r="M26" s="1"/>
      <c r="N26" s="1"/>
    </row>
    <row r="27" spans="2:14" x14ac:dyDescent="0.25">
      <c r="B27" s="1"/>
      <c r="C27" s="1"/>
      <c r="D27" s="1"/>
      <c r="E27" s="1"/>
      <c r="F27" s="1"/>
      <c r="G27" s="1"/>
      <c r="H27" s="1"/>
      <c r="I27" s="1"/>
      <c r="J27" s="4"/>
      <c r="K27" s="4"/>
      <c r="L27" s="4"/>
      <c r="M27" s="1"/>
      <c r="N27" s="1"/>
    </row>
    <row r="28" spans="2:14" x14ac:dyDescent="0.25">
      <c r="B28" s="1"/>
      <c r="C28" s="1"/>
      <c r="D28" s="1"/>
      <c r="E28" s="1"/>
      <c r="F28" s="1"/>
      <c r="G28" s="1"/>
      <c r="H28" s="1"/>
      <c r="I28" s="1"/>
      <c r="J28" s="4"/>
      <c r="K28" s="4"/>
      <c r="L28" s="4"/>
      <c r="M28" s="1"/>
      <c r="N28" s="1"/>
    </row>
    <row r="29" spans="2:14" x14ac:dyDescent="0.25">
      <c r="B29" s="1"/>
      <c r="C29" s="1"/>
      <c r="D29" s="1"/>
      <c r="E29" s="1"/>
      <c r="F29" s="1"/>
      <c r="G29" s="1"/>
      <c r="H29" s="1"/>
      <c r="I29" s="1"/>
      <c r="J29" s="4"/>
      <c r="K29" s="4"/>
      <c r="L29" s="4"/>
      <c r="M29" s="1"/>
      <c r="N29" s="1"/>
    </row>
    <row r="30" spans="2:14" ht="18" x14ac:dyDescent="0.25">
      <c r="B30" s="1"/>
      <c r="C30" s="1"/>
      <c r="D30" s="1"/>
      <c r="E30" s="1"/>
      <c r="F30" s="1"/>
      <c r="G30" s="1"/>
      <c r="H30" s="1"/>
      <c r="I30" s="1"/>
      <c r="J30" s="4"/>
      <c r="K30" s="4"/>
      <c r="L30" s="8" t="s">
        <v>3</v>
      </c>
      <c r="M30" s="1"/>
      <c r="N30" s="1"/>
    </row>
    <row r="31" spans="2:14" ht="7.15" customHeight="1" x14ac:dyDescent="0.25">
      <c r="B31" s="1"/>
      <c r="C31" s="1"/>
      <c r="D31" s="1"/>
      <c r="E31" s="1"/>
      <c r="F31" s="1"/>
      <c r="G31" s="1"/>
      <c r="H31" s="1"/>
      <c r="I31" s="1"/>
      <c r="J31" s="4"/>
      <c r="K31" s="4"/>
      <c r="L31" s="4"/>
      <c r="M31" s="1"/>
      <c r="N31" s="1"/>
    </row>
    <row r="32" spans="2:14" ht="20.25" x14ac:dyDescent="0.25">
      <c r="B32" s="92" t="s">
        <v>4</v>
      </c>
      <c r="C32" s="92"/>
      <c r="D32" s="80" t="s">
        <v>5</v>
      </c>
      <c r="E32" s="80"/>
      <c r="F32" s="80"/>
      <c r="G32" s="80"/>
      <c r="H32" s="80"/>
      <c r="I32" s="80"/>
      <c r="J32" s="80"/>
      <c r="K32" s="80"/>
      <c r="L32" s="80"/>
      <c r="M32" s="80"/>
      <c r="N32" s="80"/>
    </row>
    <row r="33" spans="2:14" x14ac:dyDescent="0.25">
      <c r="B33" s="93">
        <f>SUM(B34:G36)</f>
        <v>3</v>
      </c>
      <c r="C33" s="93"/>
      <c r="D33" s="55" t="s">
        <v>6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2:14" x14ac:dyDescent="0.25">
      <c r="B34" s="52">
        <v>1</v>
      </c>
      <c r="C34" s="52"/>
      <c r="D34" s="52"/>
      <c r="E34" s="52"/>
      <c r="F34" s="52"/>
      <c r="G34" s="52"/>
      <c r="H34" s="54" t="s">
        <v>7</v>
      </c>
      <c r="I34" s="54"/>
      <c r="J34" s="54"/>
      <c r="K34" s="54"/>
      <c r="L34" s="54"/>
      <c r="M34" s="54"/>
      <c r="N34" s="54"/>
    </row>
    <row r="35" spans="2:14" x14ac:dyDescent="0.25">
      <c r="B35" s="52">
        <v>1</v>
      </c>
      <c r="C35" s="52"/>
      <c r="D35" s="52"/>
      <c r="E35" s="52"/>
      <c r="F35" s="52"/>
      <c r="G35" s="52"/>
      <c r="H35" s="54" t="s">
        <v>8</v>
      </c>
      <c r="I35" s="54"/>
      <c r="J35" s="54"/>
      <c r="K35" s="54"/>
      <c r="L35" s="54"/>
      <c r="M35" s="54"/>
      <c r="N35" s="54"/>
    </row>
    <row r="36" spans="2:14" x14ac:dyDescent="0.25">
      <c r="B36" s="52">
        <v>1</v>
      </c>
      <c r="C36" s="52"/>
      <c r="D36" s="52"/>
      <c r="E36" s="52"/>
      <c r="F36" s="52"/>
      <c r="G36" s="52"/>
      <c r="H36" s="54" t="s">
        <v>9</v>
      </c>
      <c r="I36" s="54"/>
      <c r="J36" s="54"/>
      <c r="K36" s="54"/>
      <c r="L36" s="54"/>
      <c r="M36" s="54"/>
      <c r="N36" s="54"/>
    </row>
    <row r="37" spans="2:14" ht="20.25" x14ac:dyDescent="0.25">
      <c r="B37" s="80" t="s">
        <v>10</v>
      </c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2:14" ht="14.45" customHeight="1" x14ac:dyDescent="0.25">
      <c r="B38" s="69" t="s">
        <v>176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0" t="s">
        <v>11</v>
      </c>
      <c r="N38" s="10" t="s">
        <v>12</v>
      </c>
    </row>
    <row r="39" spans="2:14" x14ac:dyDescent="0.25">
      <c r="B39" s="87">
        <f>B40+B50</f>
        <v>8228</v>
      </c>
      <c r="C39" s="87"/>
      <c r="D39" s="60" t="s">
        <v>13</v>
      </c>
      <c r="E39" s="60"/>
      <c r="F39" s="60"/>
      <c r="G39" s="60"/>
      <c r="H39" s="60"/>
      <c r="I39" s="60"/>
      <c r="J39" s="60"/>
      <c r="K39" s="60"/>
      <c r="L39" s="60"/>
      <c r="M39" s="17">
        <f>M40+M50</f>
        <v>2829</v>
      </c>
      <c r="N39" s="17">
        <f>N40+N50</f>
        <v>5399</v>
      </c>
    </row>
    <row r="40" spans="2:14" x14ac:dyDescent="0.25">
      <c r="B40" s="62">
        <f>B41+B47</f>
        <v>2689</v>
      </c>
      <c r="C40" s="62"/>
      <c r="D40" s="62"/>
      <c r="E40" s="55" t="s">
        <v>14</v>
      </c>
      <c r="F40" s="55"/>
      <c r="G40" s="55"/>
      <c r="H40" s="55"/>
      <c r="I40" s="55"/>
      <c r="J40" s="55"/>
      <c r="K40" s="55"/>
      <c r="L40" s="55"/>
      <c r="M40" s="20">
        <f>M41+M47</f>
        <v>1231</v>
      </c>
      <c r="N40" s="20">
        <f>N41+N47</f>
        <v>1458</v>
      </c>
    </row>
    <row r="41" spans="2:14" x14ac:dyDescent="0.25">
      <c r="B41" s="84">
        <f>SUM(B42:J46)</f>
        <v>2304</v>
      </c>
      <c r="C41" s="84"/>
      <c r="D41" s="84"/>
      <c r="E41" s="84"/>
      <c r="F41" s="84"/>
      <c r="G41" s="84"/>
      <c r="H41" s="85" t="s">
        <v>15</v>
      </c>
      <c r="I41" s="85"/>
      <c r="J41" s="85"/>
      <c r="K41" s="85"/>
      <c r="L41" s="85"/>
      <c r="M41" s="24">
        <f>SUM(M42:M46)</f>
        <v>1177</v>
      </c>
      <c r="N41" s="24">
        <f>SUM(N42:N46)</f>
        <v>1127</v>
      </c>
    </row>
    <row r="42" spans="2:14" x14ac:dyDescent="0.25">
      <c r="B42" s="52">
        <f>M42+N42</f>
        <v>196</v>
      </c>
      <c r="C42" s="52"/>
      <c r="D42" s="52"/>
      <c r="E42" s="52"/>
      <c r="F42" s="52"/>
      <c r="G42" s="52"/>
      <c r="H42" s="52"/>
      <c r="I42" s="52"/>
      <c r="J42" s="52"/>
      <c r="K42" s="54" t="s">
        <v>16</v>
      </c>
      <c r="L42" s="54"/>
      <c r="M42" s="44">
        <v>30</v>
      </c>
      <c r="N42" s="44">
        <v>166</v>
      </c>
    </row>
    <row r="43" spans="2:14" x14ac:dyDescent="0.25">
      <c r="B43" s="52">
        <f>M43+N43</f>
        <v>297</v>
      </c>
      <c r="C43" s="52"/>
      <c r="D43" s="52"/>
      <c r="E43" s="52"/>
      <c r="F43" s="52"/>
      <c r="G43" s="52"/>
      <c r="H43" s="52"/>
      <c r="I43" s="52"/>
      <c r="J43" s="52"/>
      <c r="K43" s="54" t="s">
        <v>17</v>
      </c>
      <c r="L43" s="54"/>
      <c r="M43" s="44">
        <v>42</v>
      </c>
      <c r="N43" s="44">
        <v>255</v>
      </c>
    </row>
    <row r="44" spans="2:14" x14ac:dyDescent="0.25">
      <c r="B44" s="52">
        <f>M44+N44</f>
        <v>813</v>
      </c>
      <c r="C44" s="52"/>
      <c r="D44" s="52"/>
      <c r="E44" s="52"/>
      <c r="F44" s="52"/>
      <c r="G44" s="52"/>
      <c r="H44" s="52"/>
      <c r="I44" s="52"/>
      <c r="J44" s="52"/>
      <c r="K44" s="54" t="s">
        <v>18</v>
      </c>
      <c r="L44" s="54"/>
      <c r="M44" s="44">
        <v>212</v>
      </c>
      <c r="N44" s="44">
        <v>601</v>
      </c>
    </row>
    <row r="45" spans="2:14" x14ac:dyDescent="0.25">
      <c r="B45" s="52">
        <f>M45+N45</f>
        <v>992</v>
      </c>
      <c r="C45" s="52"/>
      <c r="D45" s="52"/>
      <c r="E45" s="52"/>
      <c r="F45" s="52"/>
      <c r="G45" s="52"/>
      <c r="H45" s="52"/>
      <c r="I45" s="52"/>
      <c r="J45" s="52"/>
      <c r="K45" s="54" t="s">
        <v>140</v>
      </c>
      <c r="L45" s="54"/>
      <c r="M45" s="44">
        <v>893</v>
      </c>
      <c r="N45" s="44">
        <v>99</v>
      </c>
    </row>
    <row r="46" spans="2:14" x14ac:dyDescent="0.25">
      <c r="B46" s="52">
        <f>M46+N46</f>
        <v>6</v>
      </c>
      <c r="C46" s="52"/>
      <c r="D46" s="52"/>
      <c r="E46" s="52"/>
      <c r="F46" s="52"/>
      <c r="G46" s="52"/>
      <c r="H46" s="52"/>
      <c r="I46" s="52"/>
      <c r="J46" s="52"/>
      <c r="K46" s="54" t="s">
        <v>19</v>
      </c>
      <c r="L46" s="54"/>
      <c r="M46" s="44">
        <v>0</v>
      </c>
      <c r="N46" s="44">
        <v>6</v>
      </c>
    </row>
    <row r="47" spans="2:14" x14ac:dyDescent="0.25">
      <c r="B47" s="84">
        <f>B48+B49</f>
        <v>385</v>
      </c>
      <c r="C47" s="84"/>
      <c r="D47" s="84"/>
      <c r="E47" s="84"/>
      <c r="F47" s="84"/>
      <c r="G47" s="84"/>
      <c r="H47" s="85" t="s">
        <v>21</v>
      </c>
      <c r="I47" s="85"/>
      <c r="J47" s="85"/>
      <c r="K47" s="85"/>
      <c r="L47" s="85"/>
      <c r="M47" s="24">
        <f>M48+M49</f>
        <v>54</v>
      </c>
      <c r="N47" s="24">
        <f>N48+N49</f>
        <v>331</v>
      </c>
    </row>
    <row r="48" spans="2:14" x14ac:dyDescent="0.25">
      <c r="B48" s="88">
        <f>M48+N48</f>
        <v>282</v>
      </c>
      <c r="C48" s="88"/>
      <c r="D48" s="88"/>
      <c r="E48" s="88"/>
      <c r="F48" s="88"/>
      <c r="G48" s="88"/>
      <c r="H48" s="88"/>
      <c r="I48" s="88"/>
      <c r="J48" s="88"/>
      <c r="K48" s="54" t="s">
        <v>20</v>
      </c>
      <c r="L48" s="54"/>
      <c r="M48" s="44">
        <v>24</v>
      </c>
      <c r="N48" s="44">
        <v>258</v>
      </c>
    </row>
    <row r="49" spans="2:14" x14ac:dyDescent="0.25">
      <c r="B49" s="89">
        <f>SUM(M49:N49)</f>
        <v>103</v>
      </c>
      <c r="C49" s="90"/>
      <c r="D49" s="90"/>
      <c r="E49" s="90"/>
      <c r="F49" s="90"/>
      <c r="G49" s="90"/>
      <c r="H49" s="90"/>
      <c r="I49" s="90"/>
      <c r="J49" s="91"/>
      <c r="K49" s="13"/>
      <c r="L49" s="13" t="s">
        <v>53</v>
      </c>
      <c r="M49" s="44">
        <v>30</v>
      </c>
      <c r="N49" s="44">
        <v>73</v>
      </c>
    </row>
    <row r="50" spans="2:14" x14ac:dyDescent="0.25">
      <c r="B50" s="62">
        <f>B51+B63+B71</f>
        <v>5539</v>
      </c>
      <c r="C50" s="62"/>
      <c r="D50" s="62"/>
      <c r="E50" s="55" t="s">
        <v>22</v>
      </c>
      <c r="F50" s="55"/>
      <c r="G50" s="55"/>
      <c r="H50" s="55"/>
      <c r="I50" s="55"/>
      <c r="J50" s="55"/>
      <c r="K50" s="55"/>
      <c r="L50" s="55"/>
      <c r="M50" s="20">
        <f>M51+M63+M71</f>
        <v>1598</v>
      </c>
      <c r="N50" s="20">
        <f>N51+N63+N71</f>
        <v>3941</v>
      </c>
    </row>
    <row r="51" spans="2:14" x14ac:dyDescent="0.25">
      <c r="B51" s="84">
        <f>SUM(B52:J62)</f>
        <v>2916</v>
      </c>
      <c r="C51" s="84"/>
      <c r="D51" s="84"/>
      <c r="E51" s="84"/>
      <c r="F51" s="84"/>
      <c r="G51" s="84"/>
      <c r="H51" s="85" t="s">
        <v>15</v>
      </c>
      <c r="I51" s="85"/>
      <c r="J51" s="85"/>
      <c r="K51" s="85"/>
      <c r="L51" s="85"/>
      <c r="M51" s="24">
        <f>SUM(M52:M62)</f>
        <v>676</v>
      </c>
      <c r="N51" s="24">
        <f>SUM(N52:N62)</f>
        <v>2240</v>
      </c>
    </row>
    <row r="52" spans="2:14" x14ac:dyDescent="0.25">
      <c r="B52" s="52">
        <f t="shared" ref="B52:B62" si="0">M52+N52</f>
        <v>159</v>
      </c>
      <c r="C52" s="52"/>
      <c r="D52" s="52"/>
      <c r="E52" s="52"/>
      <c r="F52" s="52"/>
      <c r="G52" s="52"/>
      <c r="H52" s="52"/>
      <c r="I52" s="52"/>
      <c r="J52" s="52"/>
      <c r="K52" s="54" t="s">
        <v>23</v>
      </c>
      <c r="L52" s="54"/>
      <c r="M52" s="44">
        <v>32</v>
      </c>
      <c r="N52" s="44">
        <v>127</v>
      </c>
    </row>
    <row r="53" spans="2:14" x14ac:dyDescent="0.25">
      <c r="B53" s="52">
        <f t="shared" si="0"/>
        <v>321</v>
      </c>
      <c r="C53" s="52"/>
      <c r="D53" s="52"/>
      <c r="E53" s="52"/>
      <c r="F53" s="52"/>
      <c r="G53" s="52"/>
      <c r="H53" s="52"/>
      <c r="I53" s="52"/>
      <c r="J53" s="52"/>
      <c r="K53" s="54" t="s">
        <v>24</v>
      </c>
      <c r="L53" s="54"/>
      <c r="M53" s="44">
        <v>50</v>
      </c>
      <c r="N53" s="44">
        <v>271</v>
      </c>
    </row>
    <row r="54" spans="2:14" x14ac:dyDescent="0.25">
      <c r="B54" s="52">
        <f t="shared" si="0"/>
        <v>466</v>
      </c>
      <c r="C54" s="52"/>
      <c r="D54" s="52"/>
      <c r="E54" s="52"/>
      <c r="F54" s="52"/>
      <c r="G54" s="52"/>
      <c r="H54" s="52"/>
      <c r="I54" s="52"/>
      <c r="J54" s="52"/>
      <c r="K54" s="54" t="s">
        <v>25</v>
      </c>
      <c r="L54" s="54"/>
      <c r="M54" s="44">
        <v>83</v>
      </c>
      <c r="N54" s="44">
        <v>383</v>
      </c>
    </row>
    <row r="55" spans="2:14" x14ac:dyDescent="0.25">
      <c r="B55" s="52">
        <f t="shared" si="0"/>
        <v>335</v>
      </c>
      <c r="C55" s="52"/>
      <c r="D55" s="52"/>
      <c r="E55" s="52"/>
      <c r="F55" s="52"/>
      <c r="G55" s="52"/>
      <c r="H55" s="52"/>
      <c r="I55" s="52"/>
      <c r="J55" s="52"/>
      <c r="K55" s="54" t="s">
        <v>26</v>
      </c>
      <c r="L55" s="54"/>
      <c r="M55" s="44">
        <v>127</v>
      </c>
      <c r="N55" s="44">
        <v>208</v>
      </c>
    </row>
    <row r="56" spans="2:14" x14ac:dyDescent="0.25">
      <c r="B56" s="52">
        <f t="shared" si="0"/>
        <v>308</v>
      </c>
      <c r="C56" s="52"/>
      <c r="D56" s="52"/>
      <c r="E56" s="52"/>
      <c r="F56" s="52"/>
      <c r="G56" s="52"/>
      <c r="H56" s="52"/>
      <c r="I56" s="52"/>
      <c r="J56" s="52"/>
      <c r="K56" s="54" t="s">
        <v>27</v>
      </c>
      <c r="L56" s="54"/>
      <c r="M56" s="44">
        <v>47</v>
      </c>
      <c r="N56" s="44">
        <v>261</v>
      </c>
    </row>
    <row r="57" spans="2:14" x14ac:dyDescent="0.25">
      <c r="B57" s="52">
        <f t="shared" si="0"/>
        <v>65</v>
      </c>
      <c r="C57" s="52"/>
      <c r="D57" s="52"/>
      <c r="E57" s="52"/>
      <c r="F57" s="52"/>
      <c r="G57" s="52"/>
      <c r="H57" s="52"/>
      <c r="I57" s="52"/>
      <c r="J57" s="52"/>
      <c r="K57" s="54" t="s">
        <v>28</v>
      </c>
      <c r="L57" s="54"/>
      <c r="M57" s="44">
        <v>10</v>
      </c>
      <c r="N57" s="44">
        <v>55</v>
      </c>
    </row>
    <row r="58" spans="2:14" x14ac:dyDescent="0.25">
      <c r="B58" s="52">
        <f t="shared" si="0"/>
        <v>241</v>
      </c>
      <c r="C58" s="52"/>
      <c r="D58" s="52"/>
      <c r="E58" s="52"/>
      <c r="F58" s="52"/>
      <c r="G58" s="52"/>
      <c r="H58" s="52"/>
      <c r="I58" s="52"/>
      <c r="J58" s="52"/>
      <c r="K58" s="54" t="s">
        <v>29</v>
      </c>
      <c r="L58" s="54"/>
      <c r="M58" s="44">
        <v>38</v>
      </c>
      <c r="N58" s="44">
        <v>203</v>
      </c>
    </row>
    <row r="59" spans="2:14" x14ac:dyDescent="0.25">
      <c r="B59" s="52">
        <f t="shared" si="0"/>
        <v>276</v>
      </c>
      <c r="C59" s="52"/>
      <c r="D59" s="52"/>
      <c r="E59" s="52"/>
      <c r="F59" s="52"/>
      <c r="G59" s="52"/>
      <c r="H59" s="52"/>
      <c r="I59" s="52"/>
      <c r="J59" s="52"/>
      <c r="K59" s="54" t="s">
        <v>30</v>
      </c>
      <c r="L59" s="54"/>
      <c r="M59" s="44">
        <v>49</v>
      </c>
      <c r="N59" s="44">
        <v>227</v>
      </c>
    </row>
    <row r="60" spans="2:14" x14ac:dyDescent="0.25">
      <c r="B60" s="52">
        <f t="shared" si="0"/>
        <v>394</v>
      </c>
      <c r="C60" s="52"/>
      <c r="D60" s="52"/>
      <c r="E60" s="52"/>
      <c r="F60" s="52"/>
      <c r="G60" s="52"/>
      <c r="H60" s="52"/>
      <c r="I60" s="52"/>
      <c r="J60" s="52"/>
      <c r="K60" s="54" t="s">
        <v>31</v>
      </c>
      <c r="L60" s="54"/>
      <c r="M60" s="44">
        <v>22</v>
      </c>
      <c r="N60" s="44">
        <v>372</v>
      </c>
    </row>
    <row r="61" spans="2:14" x14ac:dyDescent="0.25">
      <c r="B61" s="52">
        <f t="shared" si="0"/>
        <v>0</v>
      </c>
      <c r="C61" s="52"/>
      <c r="D61" s="52"/>
      <c r="E61" s="52"/>
      <c r="F61" s="52"/>
      <c r="G61" s="52"/>
      <c r="H61" s="52"/>
      <c r="I61" s="52"/>
      <c r="J61" s="52"/>
      <c r="K61" s="54" t="s">
        <v>32</v>
      </c>
      <c r="L61" s="54"/>
      <c r="M61" s="44">
        <v>0</v>
      </c>
      <c r="N61" s="44">
        <v>0</v>
      </c>
    </row>
    <row r="62" spans="2:14" x14ac:dyDescent="0.25">
      <c r="B62" s="52">
        <f t="shared" si="0"/>
        <v>351</v>
      </c>
      <c r="C62" s="52"/>
      <c r="D62" s="52"/>
      <c r="E62" s="52"/>
      <c r="F62" s="52"/>
      <c r="G62" s="52"/>
      <c r="H62" s="52"/>
      <c r="I62" s="52"/>
      <c r="J62" s="52"/>
      <c r="K62" s="54" t="s">
        <v>33</v>
      </c>
      <c r="L62" s="54"/>
      <c r="M62" s="44">
        <v>218</v>
      </c>
      <c r="N62" s="44">
        <v>133</v>
      </c>
    </row>
    <row r="63" spans="2:14" x14ac:dyDescent="0.25">
      <c r="B63" s="84">
        <f>SUM(B64:J70)</f>
        <v>2124</v>
      </c>
      <c r="C63" s="84"/>
      <c r="D63" s="84"/>
      <c r="E63" s="84"/>
      <c r="F63" s="84"/>
      <c r="G63" s="84"/>
      <c r="H63" s="85" t="s">
        <v>21</v>
      </c>
      <c r="I63" s="85"/>
      <c r="J63" s="85"/>
      <c r="K63" s="85"/>
      <c r="L63" s="85"/>
      <c r="M63" s="24">
        <f>SUM(M64:M70)</f>
        <v>782</v>
      </c>
      <c r="N63" s="24">
        <f>SUM(N64:N70)</f>
        <v>1342</v>
      </c>
    </row>
    <row r="64" spans="2:14" x14ac:dyDescent="0.25">
      <c r="B64" s="52">
        <f t="shared" ref="B64:B70" si="1">M64+N64</f>
        <v>156</v>
      </c>
      <c r="C64" s="52"/>
      <c r="D64" s="52"/>
      <c r="E64" s="52"/>
      <c r="F64" s="52"/>
      <c r="G64" s="52"/>
      <c r="H64" s="52"/>
      <c r="I64" s="52"/>
      <c r="J64" s="52"/>
      <c r="K64" s="54" t="s">
        <v>34</v>
      </c>
      <c r="L64" s="54"/>
      <c r="M64" s="44">
        <v>29</v>
      </c>
      <c r="N64" s="44">
        <v>127</v>
      </c>
    </row>
    <row r="65" spans="2:14" x14ac:dyDescent="0.25">
      <c r="B65" s="52">
        <f t="shared" si="1"/>
        <v>487</v>
      </c>
      <c r="C65" s="52"/>
      <c r="D65" s="52"/>
      <c r="E65" s="52"/>
      <c r="F65" s="52"/>
      <c r="G65" s="52"/>
      <c r="H65" s="52"/>
      <c r="I65" s="52"/>
      <c r="J65" s="52"/>
      <c r="K65" s="54" t="s">
        <v>24</v>
      </c>
      <c r="L65" s="54"/>
      <c r="M65" s="44">
        <v>84</v>
      </c>
      <c r="N65" s="44">
        <v>403</v>
      </c>
    </row>
    <row r="66" spans="2:14" x14ac:dyDescent="0.25">
      <c r="B66" s="52">
        <f t="shared" si="1"/>
        <v>266</v>
      </c>
      <c r="C66" s="52"/>
      <c r="D66" s="52"/>
      <c r="E66" s="52"/>
      <c r="F66" s="52"/>
      <c r="G66" s="52"/>
      <c r="H66" s="52"/>
      <c r="I66" s="52"/>
      <c r="J66" s="52"/>
      <c r="K66" s="54" t="s">
        <v>35</v>
      </c>
      <c r="L66" s="54"/>
      <c r="M66" s="44">
        <v>138</v>
      </c>
      <c r="N66" s="44">
        <v>128</v>
      </c>
    </row>
    <row r="67" spans="2:14" x14ac:dyDescent="0.25">
      <c r="B67" s="52">
        <f t="shared" si="1"/>
        <v>397</v>
      </c>
      <c r="C67" s="52"/>
      <c r="D67" s="52"/>
      <c r="E67" s="52"/>
      <c r="F67" s="52"/>
      <c r="G67" s="52"/>
      <c r="H67" s="52"/>
      <c r="I67" s="52"/>
      <c r="J67" s="52"/>
      <c r="K67" s="54" t="s">
        <v>36</v>
      </c>
      <c r="L67" s="54"/>
      <c r="M67" s="44">
        <v>34</v>
      </c>
      <c r="N67" s="44">
        <v>363</v>
      </c>
    </row>
    <row r="68" spans="2:14" x14ac:dyDescent="0.25">
      <c r="B68" s="52">
        <f t="shared" si="1"/>
        <v>321</v>
      </c>
      <c r="C68" s="52"/>
      <c r="D68" s="52"/>
      <c r="E68" s="52"/>
      <c r="F68" s="52"/>
      <c r="G68" s="52"/>
      <c r="H68" s="52"/>
      <c r="I68" s="52"/>
      <c r="J68" s="52"/>
      <c r="K68" s="54" t="s">
        <v>33</v>
      </c>
      <c r="L68" s="54"/>
      <c r="M68" s="44">
        <v>205</v>
      </c>
      <c r="N68" s="44">
        <v>116</v>
      </c>
    </row>
    <row r="69" spans="2:14" x14ac:dyDescent="0.25">
      <c r="B69" s="52">
        <f t="shared" si="1"/>
        <v>301</v>
      </c>
      <c r="C69" s="52"/>
      <c r="D69" s="52"/>
      <c r="E69" s="52"/>
      <c r="F69" s="52"/>
      <c r="G69" s="52"/>
      <c r="H69" s="52"/>
      <c r="I69" s="52"/>
      <c r="J69" s="52"/>
      <c r="K69" s="54" t="s">
        <v>37</v>
      </c>
      <c r="L69" s="54"/>
      <c r="M69" s="44">
        <v>197</v>
      </c>
      <c r="N69" s="44">
        <v>104</v>
      </c>
    </row>
    <row r="70" spans="2:14" x14ac:dyDescent="0.25">
      <c r="B70" s="52">
        <f t="shared" si="1"/>
        <v>196</v>
      </c>
      <c r="C70" s="52"/>
      <c r="D70" s="52"/>
      <c r="E70" s="52"/>
      <c r="F70" s="52"/>
      <c r="G70" s="52"/>
      <c r="H70" s="52"/>
      <c r="I70" s="52"/>
      <c r="J70" s="52"/>
      <c r="K70" s="54" t="s">
        <v>38</v>
      </c>
      <c r="L70" s="54"/>
      <c r="M70" s="44">
        <v>95</v>
      </c>
      <c r="N70" s="44">
        <v>101</v>
      </c>
    </row>
    <row r="71" spans="2:14" x14ac:dyDescent="0.25">
      <c r="B71" s="84">
        <f>SUM(B72:K73)</f>
        <v>499</v>
      </c>
      <c r="C71" s="84"/>
      <c r="D71" s="84"/>
      <c r="E71" s="84"/>
      <c r="F71" s="84"/>
      <c r="G71" s="84"/>
      <c r="H71" s="85" t="s">
        <v>39</v>
      </c>
      <c r="I71" s="85"/>
      <c r="J71" s="85"/>
      <c r="K71" s="85"/>
      <c r="L71" s="85"/>
      <c r="M71" s="24">
        <f>M72+M73</f>
        <v>140</v>
      </c>
      <c r="N71" s="24">
        <f>N72+N73</f>
        <v>359</v>
      </c>
    </row>
    <row r="72" spans="2:14" x14ac:dyDescent="0.25">
      <c r="B72" s="52">
        <f>M72+N72</f>
        <v>285</v>
      </c>
      <c r="C72" s="52"/>
      <c r="D72" s="52"/>
      <c r="E72" s="52"/>
      <c r="F72" s="52"/>
      <c r="G72" s="52"/>
      <c r="H72" s="52"/>
      <c r="I72" s="52"/>
      <c r="J72" s="52"/>
      <c r="K72" s="52"/>
      <c r="L72" s="11" t="s">
        <v>24</v>
      </c>
      <c r="M72" s="44">
        <v>53</v>
      </c>
      <c r="N72" s="44">
        <v>232</v>
      </c>
    </row>
    <row r="73" spans="2:14" x14ac:dyDescent="0.25">
      <c r="B73" s="52">
        <f>M73+N73</f>
        <v>214</v>
      </c>
      <c r="C73" s="52"/>
      <c r="D73" s="52"/>
      <c r="E73" s="52"/>
      <c r="F73" s="52"/>
      <c r="G73" s="52"/>
      <c r="H73" s="52"/>
      <c r="I73" s="52"/>
      <c r="J73" s="52"/>
      <c r="K73" s="52"/>
      <c r="L73" s="11" t="s">
        <v>40</v>
      </c>
      <c r="M73" s="44">
        <v>87</v>
      </c>
      <c r="N73" s="44">
        <v>127</v>
      </c>
    </row>
    <row r="74" spans="2:14" ht="20.25" x14ac:dyDescent="0.25">
      <c r="B74" s="80" t="s">
        <v>41</v>
      </c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</row>
    <row r="75" spans="2:14" ht="26.45" customHeight="1" x14ac:dyDescent="0.25">
      <c r="B75" s="33">
        <f>2/3</f>
        <v>0.66666666666666663</v>
      </c>
      <c r="C75" s="79" t="s">
        <v>42</v>
      </c>
      <c r="D75" s="79"/>
      <c r="E75" s="79"/>
      <c r="F75" s="79"/>
      <c r="G75" s="79"/>
      <c r="H75" s="79"/>
      <c r="I75" s="79"/>
      <c r="J75" s="61" t="s">
        <v>164</v>
      </c>
      <c r="K75" s="61"/>
      <c r="L75" s="61"/>
      <c r="M75" s="61"/>
      <c r="N75" s="61"/>
    </row>
    <row r="76" spans="2:14" x14ac:dyDescent="0.25">
      <c r="B76" s="52">
        <v>1</v>
      </c>
      <c r="C76" s="52"/>
      <c r="D76" s="52"/>
      <c r="E76" s="52"/>
      <c r="F76" s="52"/>
      <c r="G76" s="52"/>
      <c r="H76" s="52"/>
      <c r="I76" s="52"/>
      <c r="J76" s="54" t="s">
        <v>43</v>
      </c>
      <c r="K76" s="54"/>
      <c r="L76" s="54"/>
      <c r="M76" s="54"/>
      <c r="N76" s="54"/>
    </row>
    <row r="77" spans="2:14" x14ac:dyDescent="0.25">
      <c r="B77" s="52">
        <v>1</v>
      </c>
      <c r="C77" s="52"/>
      <c r="D77" s="52"/>
      <c r="E77" s="52"/>
      <c r="F77" s="52"/>
      <c r="G77" s="52"/>
      <c r="H77" s="52"/>
      <c r="I77" s="52"/>
      <c r="J77" s="54" t="s">
        <v>44</v>
      </c>
      <c r="K77" s="54"/>
      <c r="L77" s="54"/>
      <c r="M77" s="54"/>
      <c r="N77" s="54"/>
    </row>
    <row r="78" spans="2:14" ht="20.25" x14ac:dyDescent="0.25">
      <c r="B78" s="80" t="s">
        <v>45</v>
      </c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</row>
    <row r="79" spans="2:14" ht="25.9" customHeight="1" x14ac:dyDescent="0.25">
      <c r="B79" s="98" t="s">
        <v>46</v>
      </c>
      <c r="C79" s="98"/>
      <c r="D79" s="99" t="s">
        <v>47</v>
      </c>
      <c r="E79" s="99"/>
      <c r="F79" s="99"/>
      <c r="G79" s="99"/>
      <c r="H79" s="99"/>
      <c r="I79" s="99"/>
      <c r="J79" s="99"/>
      <c r="K79" s="99"/>
      <c r="L79" s="94" t="s">
        <v>172</v>
      </c>
      <c r="M79" s="95"/>
      <c r="N79" s="96"/>
    </row>
    <row r="80" spans="2:14" ht="14.45" customHeight="1" x14ac:dyDescent="0.25">
      <c r="B80" s="153">
        <v>0.67</v>
      </c>
      <c r="C80" s="153"/>
      <c r="D80" s="97">
        <v>1280</v>
      </c>
      <c r="E80" s="97"/>
      <c r="F80" s="97"/>
      <c r="G80" s="97"/>
      <c r="H80" s="97"/>
      <c r="I80" s="97"/>
      <c r="J80" s="97"/>
      <c r="K80" s="97"/>
      <c r="L80" s="54" t="s">
        <v>195</v>
      </c>
      <c r="M80" s="54"/>
      <c r="N80" s="54"/>
    </row>
    <row r="81" spans="2:14" ht="14.45" customHeight="1" x14ac:dyDescent="0.25">
      <c r="B81" s="100" t="s">
        <v>165</v>
      </c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</row>
    <row r="82" spans="2:14" ht="14.45" customHeight="1" x14ac:dyDescent="0.25">
      <c r="B82" s="1"/>
      <c r="C82" s="1"/>
      <c r="D82" s="1"/>
      <c r="E82" s="1"/>
      <c r="F82" s="1"/>
      <c r="G82" s="1"/>
      <c r="H82" s="1"/>
      <c r="I82" s="1"/>
      <c r="J82" s="4"/>
      <c r="K82" s="4"/>
      <c r="L82" s="4"/>
      <c r="M82" s="1"/>
      <c r="N82" s="1"/>
    </row>
    <row r="83" spans="2:14" ht="14.45" customHeight="1" x14ac:dyDescent="0.25"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</row>
    <row r="84" spans="2:14" ht="20.25" x14ac:dyDescent="0.25">
      <c r="B84" s="80" t="s">
        <v>48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</row>
    <row r="85" spans="2:14" ht="14.45" customHeight="1" x14ac:dyDescent="0.25">
      <c r="B85" s="69" t="s">
        <v>176</v>
      </c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10" t="s">
        <v>11</v>
      </c>
      <c r="N85" s="10" t="s">
        <v>12</v>
      </c>
    </row>
    <row r="86" spans="2:14" x14ac:dyDescent="0.25">
      <c r="B86" s="16">
        <f>B87+B96</f>
        <v>1568</v>
      </c>
      <c r="C86" s="60" t="s">
        <v>49</v>
      </c>
      <c r="D86" s="60"/>
      <c r="E86" s="60"/>
      <c r="F86" s="60"/>
      <c r="G86" s="60"/>
      <c r="H86" s="60"/>
      <c r="I86" s="60"/>
      <c r="J86" s="60"/>
      <c r="K86" s="60"/>
      <c r="L86" s="60"/>
      <c r="M86" s="17">
        <f>M87+M96</f>
        <v>469</v>
      </c>
      <c r="N86" s="17">
        <f>N87+N96</f>
        <v>1099</v>
      </c>
    </row>
    <row r="87" spans="2:14" x14ac:dyDescent="0.25">
      <c r="B87" s="62">
        <f>B88+B93</f>
        <v>502</v>
      </c>
      <c r="C87" s="62"/>
      <c r="D87" s="62"/>
      <c r="E87" s="55" t="s">
        <v>50</v>
      </c>
      <c r="F87" s="55"/>
      <c r="G87" s="55"/>
      <c r="H87" s="55"/>
      <c r="I87" s="55"/>
      <c r="J87" s="55"/>
      <c r="K87" s="55"/>
      <c r="L87" s="55"/>
      <c r="M87" s="20">
        <f>M88+M93</f>
        <v>154</v>
      </c>
      <c r="N87" s="20">
        <f>N88+N93</f>
        <v>348</v>
      </c>
    </row>
    <row r="88" spans="2:14" x14ac:dyDescent="0.25">
      <c r="B88" s="84">
        <f>SUM(B89:K92)</f>
        <v>414</v>
      </c>
      <c r="C88" s="84"/>
      <c r="D88" s="84"/>
      <c r="E88" s="84"/>
      <c r="F88" s="84"/>
      <c r="G88" s="84"/>
      <c r="H88" s="85" t="s">
        <v>15</v>
      </c>
      <c r="I88" s="85"/>
      <c r="J88" s="85"/>
      <c r="K88" s="85"/>
      <c r="L88" s="85"/>
      <c r="M88" s="24">
        <f>SUM(M89:M92)</f>
        <v>81</v>
      </c>
      <c r="N88" s="24">
        <f>SUM(N89:N92)</f>
        <v>333</v>
      </c>
    </row>
    <row r="89" spans="2:14" x14ac:dyDescent="0.25">
      <c r="B89" s="52">
        <f>M89+N89</f>
        <v>37</v>
      </c>
      <c r="C89" s="52"/>
      <c r="D89" s="52"/>
      <c r="E89" s="52"/>
      <c r="F89" s="52"/>
      <c r="G89" s="52"/>
      <c r="H89" s="52"/>
      <c r="I89" s="52"/>
      <c r="J89" s="52"/>
      <c r="K89" s="52"/>
      <c r="L89" s="11" t="s">
        <v>51</v>
      </c>
      <c r="M89" s="44">
        <v>9</v>
      </c>
      <c r="N89" s="44">
        <v>28</v>
      </c>
    </row>
    <row r="90" spans="2:14" x14ac:dyDescent="0.25">
      <c r="B90" s="52">
        <f>M90+N90</f>
        <v>75</v>
      </c>
      <c r="C90" s="52"/>
      <c r="D90" s="52"/>
      <c r="E90" s="52"/>
      <c r="F90" s="52"/>
      <c r="G90" s="52"/>
      <c r="H90" s="52"/>
      <c r="I90" s="52"/>
      <c r="J90" s="52"/>
      <c r="K90" s="52"/>
      <c r="L90" s="11" t="s">
        <v>52</v>
      </c>
      <c r="M90" s="44">
        <v>6</v>
      </c>
      <c r="N90" s="44">
        <v>69</v>
      </c>
    </row>
    <row r="91" spans="2:14" x14ac:dyDescent="0.25">
      <c r="B91" s="52">
        <f>M91+N91</f>
        <v>146</v>
      </c>
      <c r="C91" s="52"/>
      <c r="D91" s="52"/>
      <c r="E91" s="52"/>
      <c r="F91" s="52"/>
      <c r="G91" s="52"/>
      <c r="H91" s="52"/>
      <c r="I91" s="52"/>
      <c r="J91" s="52"/>
      <c r="K91" s="52"/>
      <c r="L91" s="11" t="s">
        <v>53</v>
      </c>
      <c r="M91" s="44">
        <v>50</v>
      </c>
      <c r="N91" s="44">
        <v>96</v>
      </c>
    </row>
    <row r="92" spans="2:14" x14ac:dyDescent="0.25">
      <c r="B92" s="52">
        <f>M92+N92</f>
        <v>156</v>
      </c>
      <c r="C92" s="52"/>
      <c r="D92" s="52"/>
      <c r="E92" s="52"/>
      <c r="F92" s="52"/>
      <c r="G92" s="52"/>
      <c r="H92" s="52"/>
      <c r="I92" s="52"/>
      <c r="J92" s="52"/>
      <c r="K92" s="52"/>
      <c r="L92" s="11" t="s">
        <v>54</v>
      </c>
      <c r="M92" s="44">
        <v>16</v>
      </c>
      <c r="N92" s="44">
        <v>140</v>
      </c>
    </row>
    <row r="93" spans="2:14" x14ac:dyDescent="0.25">
      <c r="B93" s="84">
        <f>B94+B95</f>
        <v>88</v>
      </c>
      <c r="C93" s="84"/>
      <c r="D93" s="84"/>
      <c r="E93" s="84"/>
      <c r="F93" s="84"/>
      <c r="G93" s="84"/>
      <c r="H93" s="85" t="s">
        <v>21</v>
      </c>
      <c r="I93" s="85"/>
      <c r="J93" s="85"/>
      <c r="K93" s="85"/>
      <c r="L93" s="85"/>
      <c r="M93" s="24">
        <f>M94+M95</f>
        <v>73</v>
      </c>
      <c r="N93" s="24">
        <f>N94+N95</f>
        <v>15</v>
      </c>
    </row>
    <row r="94" spans="2:14" x14ac:dyDescent="0.25">
      <c r="B94" s="52">
        <f>M94+N94</f>
        <v>50</v>
      </c>
      <c r="C94" s="52"/>
      <c r="D94" s="52"/>
      <c r="E94" s="52"/>
      <c r="F94" s="52"/>
      <c r="G94" s="52"/>
      <c r="H94" s="52"/>
      <c r="I94" s="52"/>
      <c r="J94" s="52"/>
      <c r="K94" s="52"/>
      <c r="L94" s="11" t="s">
        <v>54</v>
      </c>
      <c r="M94" s="44">
        <v>47</v>
      </c>
      <c r="N94" s="44">
        <v>3</v>
      </c>
    </row>
    <row r="95" spans="2:14" x14ac:dyDescent="0.25">
      <c r="B95" s="52">
        <f>M95+N95</f>
        <v>38</v>
      </c>
      <c r="C95" s="52"/>
      <c r="D95" s="52"/>
      <c r="E95" s="52"/>
      <c r="F95" s="52"/>
      <c r="G95" s="52"/>
      <c r="H95" s="52"/>
      <c r="I95" s="52"/>
      <c r="J95" s="52"/>
      <c r="K95" s="52"/>
      <c r="L95" s="14" t="s">
        <v>150</v>
      </c>
      <c r="M95" s="44">
        <v>26</v>
      </c>
      <c r="N95" s="44">
        <v>12</v>
      </c>
    </row>
    <row r="96" spans="2:14" x14ac:dyDescent="0.25">
      <c r="B96" s="62">
        <f>B97+B106+B113</f>
        <v>1066</v>
      </c>
      <c r="C96" s="62"/>
      <c r="D96" s="62"/>
      <c r="E96" s="55" t="s">
        <v>55</v>
      </c>
      <c r="F96" s="55"/>
      <c r="G96" s="55"/>
      <c r="H96" s="55"/>
      <c r="I96" s="55"/>
      <c r="J96" s="55"/>
      <c r="K96" s="55"/>
      <c r="L96" s="55"/>
      <c r="M96" s="20">
        <f>M97+M106+M113</f>
        <v>315</v>
      </c>
      <c r="N96" s="20">
        <f>N97+N106+N113</f>
        <v>751</v>
      </c>
    </row>
    <row r="97" spans="2:14" x14ac:dyDescent="0.25">
      <c r="B97" s="84">
        <f>SUM(B98:K105)</f>
        <v>442</v>
      </c>
      <c r="C97" s="84"/>
      <c r="D97" s="84"/>
      <c r="E97" s="84"/>
      <c r="F97" s="84"/>
      <c r="G97" s="84"/>
      <c r="H97" s="85" t="s">
        <v>15</v>
      </c>
      <c r="I97" s="85"/>
      <c r="J97" s="85"/>
      <c r="K97" s="85"/>
      <c r="L97" s="85"/>
      <c r="M97" s="24">
        <f>SUM(M98:M105)</f>
        <v>99</v>
      </c>
      <c r="N97" s="24">
        <f>SUM(N98:N105)</f>
        <v>343</v>
      </c>
    </row>
    <row r="98" spans="2:14" x14ac:dyDescent="0.25">
      <c r="B98" s="52">
        <f t="shared" ref="B98:B105" si="2">M98+N98</f>
        <v>66</v>
      </c>
      <c r="C98" s="52"/>
      <c r="D98" s="52"/>
      <c r="E98" s="52"/>
      <c r="F98" s="52"/>
      <c r="G98" s="52"/>
      <c r="H98" s="52"/>
      <c r="I98" s="52"/>
      <c r="J98" s="52"/>
      <c r="K98" s="52"/>
      <c r="L98" s="11" t="s">
        <v>24</v>
      </c>
      <c r="M98" s="44">
        <v>10</v>
      </c>
      <c r="N98" s="44">
        <v>56</v>
      </c>
    </row>
    <row r="99" spans="2:14" x14ac:dyDescent="0.25">
      <c r="B99" s="52">
        <f t="shared" si="2"/>
        <v>57</v>
      </c>
      <c r="C99" s="52"/>
      <c r="D99" s="52"/>
      <c r="E99" s="52"/>
      <c r="F99" s="52"/>
      <c r="G99" s="52"/>
      <c r="H99" s="52"/>
      <c r="I99" s="52"/>
      <c r="J99" s="52"/>
      <c r="K99" s="52"/>
      <c r="L99" s="11" t="s">
        <v>56</v>
      </c>
      <c r="M99" s="44">
        <v>11</v>
      </c>
      <c r="N99" s="44">
        <v>46</v>
      </c>
    </row>
    <row r="100" spans="2:14" x14ac:dyDescent="0.25">
      <c r="B100" s="52">
        <f t="shared" si="2"/>
        <v>60</v>
      </c>
      <c r="C100" s="52"/>
      <c r="D100" s="52"/>
      <c r="E100" s="52"/>
      <c r="F100" s="52"/>
      <c r="G100" s="52"/>
      <c r="H100" s="52"/>
      <c r="I100" s="52"/>
      <c r="J100" s="52"/>
      <c r="K100" s="52"/>
      <c r="L100" s="11" t="s">
        <v>57</v>
      </c>
      <c r="M100" s="44">
        <v>19</v>
      </c>
      <c r="N100" s="44">
        <v>41</v>
      </c>
    </row>
    <row r="101" spans="2:14" x14ac:dyDescent="0.25">
      <c r="B101" s="52">
        <f t="shared" si="2"/>
        <v>41</v>
      </c>
      <c r="C101" s="52"/>
      <c r="D101" s="52"/>
      <c r="E101" s="52"/>
      <c r="F101" s="52"/>
      <c r="G101" s="52"/>
      <c r="H101" s="52"/>
      <c r="I101" s="52"/>
      <c r="J101" s="52"/>
      <c r="K101" s="52"/>
      <c r="L101" s="11" t="s">
        <v>27</v>
      </c>
      <c r="M101" s="44">
        <v>6</v>
      </c>
      <c r="N101" s="44">
        <v>35</v>
      </c>
    </row>
    <row r="102" spans="2:14" x14ac:dyDescent="0.25">
      <c r="B102" s="52">
        <f t="shared" si="2"/>
        <v>54</v>
      </c>
      <c r="C102" s="52"/>
      <c r="D102" s="52"/>
      <c r="E102" s="52"/>
      <c r="F102" s="52"/>
      <c r="G102" s="52"/>
      <c r="H102" s="52"/>
      <c r="I102" s="52"/>
      <c r="J102" s="52"/>
      <c r="K102" s="52"/>
      <c r="L102" s="11" t="s">
        <v>31</v>
      </c>
      <c r="M102" s="44">
        <v>5</v>
      </c>
      <c r="N102" s="44">
        <v>49</v>
      </c>
    </row>
    <row r="103" spans="2:14" x14ac:dyDescent="0.25">
      <c r="B103" s="52">
        <f t="shared" si="2"/>
        <v>36</v>
      </c>
      <c r="C103" s="52"/>
      <c r="D103" s="52"/>
      <c r="E103" s="52"/>
      <c r="F103" s="52"/>
      <c r="G103" s="52"/>
      <c r="H103" s="52"/>
      <c r="I103" s="52"/>
      <c r="J103" s="52"/>
      <c r="K103" s="52"/>
      <c r="L103" s="11" t="s">
        <v>30</v>
      </c>
      <c r="M103" s="44">
        <v>6</v>
      </c>
      <c r="N103" s="44">
        <v>30</v>
      </c>
    </row>
    <row r="104" spans="2:14" x14ac:dyDescent="0.25">
      <c r="B104" s="52">
        <f t="shared" si="2"/>
        <v>70</v>
      </c>
      <c r="C104" s="52"/>
      <c r="D104" s="52"/>
      <c r="E104" s="52"/>
      <c r="F104" s="52"/>
      <c r="G104" s="52"/>
      <c r="H104" s="52"/>
      <c r="I104" s="52"/>
      <c r="J104" s="52"/>
      <c r="K104" s="52"/>
      <c r="L104" s="11" t="s">
        <v>29</v>
      </c>
      <c r="M104" s="44">
        <v>9</v>
      </c>
      <c r="N104" s="44">
        <v>61</v>
      </c>
    </row>
    <row r="105" spans="2:14" x14ac:dyDescent="0.25">
      <c r="B105" s="52">
        <f t="shared" si="2"/>
        <v>58</v>
      </c>
      <c r="C105" s="52"/>
      <c r="D105" s="52"/>
      <c r="E105" s="52"/>
      <c r="F105" s="52"/>
      <c r="G105" s="52"/>
      <c r="H105" s="52"/>
      <c r="I105" s="52"/>
      <c r="J105" s="52"/>
      <c r="K105" s="52"/>
      <c r="L105" s="11" t="s">
        <v>33</v>
      </c>
      <c r="M105" s="44">
        <v>33</v>
      </c>
      <c r="N105" s="44">
        <v>25</v>
      </c>
    </row>
    <row r="106" spans="2:14" x14ac:dyDescent="0.25">
      <c r="B106" s="84">
        <f>SUM(B107:K112)</f>
        <v>439</v>
      </c>
      <c r="C106" s="84"/>
      <c r="D106" s="84"/>
      <c r="E106" s="84"/>
      <c r="F106" s="84"/>
      <c r="G106" s="84"/>
      <c r="H106" s="85" t="s">
        <v>58</v>
      </c>
      <c r="I106" s="85"/>
      <c r="J106" s="85"/>
      <c r="K106" s="85"/>
      <c r="L106" s="85"/>
      <c r="M106" s="24">
        <f>SUM(M107:M112)</f>
        <v>164</v>
      </c>
      <c r="N106" s="24">
        <f>SUM(N107:N112)</f>
        <v>275</v>
      </c>
    </row>
    <row r="107" spans="2:14" x14ac:dyDescent="0.25">
      <c r="B107" s="52">
        <f t="shared" ref="B107:B112" si="3">M107+N107</f>
        <v>145</v>
      </c>
      <c r="C107" s="52"/>
      <c r="D107" s="52"/>
      <c r="E107" s="52"/>
      <c r="F107" s="52"/>
      <c r="G107" s="52"/>
      <c r="H107" s="52"/>
      <c r="I107" s="52"/>
      <c r="J107" s="52"/>
      <c r="K107" s="52"/>
      <c r="L107" s="11" t="s">
        <v>24</v>
      </c>
      <c r="M107" s="44">
        <v>23</v>
      </c>
      <c r="N107" s="44">
        <v>122</v>
      </c>
    </row>
    <row r="108" spans="2:14" x14ac:dyDescent="0.25">
      <c r="B108" s="52">
        <f t="shared" si="3"/>
        <v>38</v>
      </c>
      <c r="C108" s="52"/>
      <c r="D108" s="52"/>
      <c r="E108" s="52"/>
      <c r="F108" s="52"/>
      <c r="G108" s="52"/>
      <c r="H108" s="52"/>
      <c r="I108" s="52"/>
      <c r="J108" s="52"/>
      <c r="K108" s="52"/>
      <c r="L108" s="11" t="s">
        <v>35</v>
      </c>
      <c r="M108" s="44">
        <v>17</v>
      </c>
      <c r="N108" s="44">
        <v>21</v>
      </c>
    </row>
    <row r="109" spans="2:14" x14ac:dyDescent="0.25">
      <c r="B109" s="52">
        <f t="shared" si="3"/>
        <v>71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11" t="s">
        <v>36</v>
      </c>
      <c r="M109" s="44">
        <v>6</v>
      </c>
      <c r="N109" s="44">
        <v>65</v>
      </c>
    </row>
    <row r="110" spans="2:14" x14ac:dyDescent="0.25">
      <c r="B110" s="52">
        <f t="shared" si="3"/>
        <v>72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11" t="s">
        <v>33</v>
      </c>
      <c r="M110" s="44">
        <v>50</v>
      </c>
      <c r="N110" s="44">
        <v>22</v>
      </c>
    </row>
    <row r="111" spans="2:14" x14ac:dyDescent="0.25">
      <c r="B111" s="52">
        <f t="shared" si="3"/>
        <v>77</v>
      </c>
      <c r="C111" s="52"/>
      <c r="D111" s="52"/>
      <c r="E111" s="52"/>
      <c r="F111" s="52"/>
      <c r="G111" s="52"/>
      <c r="H111" s="52"/>
      <c r="I111" s="52"/>
      <c r="J111" s="52"/>
      <c r="K111" s="52"/>
      <c r="L111" s="11" t="s">
        <v>37</v>
      </c>
      <c r="M111" s="44">
        <v>48</v>
      </c>
      <c r="N111" s="44">
        <v>29</v>
      </c>
    </row>
    <row r="112" spans="2:14" x14ac:dyDescent="0.25">
      <c r="B112" s="52">
        <f t="shared" si="3"/>
        <v>36</v>
      </c>
      <c r="C112" s="52"/>
      <c r="D112" s="52"/>
      <c r="E112" s="52"/>
      <c r="F112" s="52"/>
      <c r="G112" s="52"/>
      <c r="H112" s="52"/>
      <c r="I112" s="52"/>
      <c r="J112" s="52"/>
      <c r="K112" s="52"/>
      <c r="L112" s="11" t="s">
        <v>38</v>
      </c>
      <c r="M112" s="44">
        <v>20</v>
      </c>
      <c r="N112" s="44">
        <v>16</v>
      </c>
    </row>
    <row r="113" spans="2:14" x14ac:dyDescent="0.25">
      <c r="B113" s="84">
        <f>B114+B115</f>
        <v>185</v>
      </c>
      <c r="C113" s="84"/>
      <c r="D113" s="84"/>
      <c r="E113" s="84"/>
      <c r="F113" s="84"/>
      <c r="G113" s="84"/>
      <c r="H113" s="85" t="s">
        <v>39</v>
      </c>
      <c r="I113" s="85"/>
      <c r="J113" s="85"/>
      <c r="K113" s="85"/>
      <c r="L113" s="85"/>
      <c r="M113" s="24">
        <f>M114+M115</f>
        <v>52</v>
      </c>
      <c r="N113" s="24">
        <f>N114+N115</f>
        <v>133</v>
      </c>
    </row>
    <row r="114" spans="2:14" x14ac:dyDescent="0.25">
      <c r="B114" s="52">
        <f>M114+N114</f>
        <v>79</v>
      </c>
      <c r="C114" s="52"/>
      <c r="D114" s="52"/>
      <c r="E114" s="52"/>
      <c r="F114" s="52"/>
      <c r="G114" s="52"/>
      <c r="H114" s="52"/>
      <c r="I114" s="52"/>
      <c r="J114" s="52"/>
      <c r="K114" s="52"/>
      <c r="L114" s="11" t="s">
        <v>40</v>
      </c>
      <c r="M114" s="44">
        <v>32</v>
      </c>
      <c r="N114" s="44">
        <v>47</v>
      </c>
    </row>
    <row r="115" spans="2:14" x14ac:dyDescent="0.25">
      <c r="B115" s="52">
        <f>M115+N115</f>
        <v>106</v>
      </c>
      <c r="C115" s="52"/>
      <c r="D115" s="52"/>
      <c r="E115" s="52"/>
      <c r="F115" s="52"/>
      <c r="G115" s="52"/>
      <c r="H115" s="52"/>
      <c r="I115" s="52"/>
      <c r="J115" s="52"/>
      <c r="K115" s="52"/>
      <c r="L115" s="14" t="s">
        <v>24</v>
      </c>
      <c r="M115" s="44">
        <v>20</v>
      </c>
      <c r="N115" s="44">
        <v>86</v>
      </c>
    </row>
    <row r="116" spans="2:14" x14ac:dyDescent="0.2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</row>
    <row r="117" spans="2:14" ht="20.25" x14ac:dyDescent="0.25">
      <c r="B117" s="80" t="s">
        <v>161</v>
      </c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</row>
    <row r="118" spans="2:14" x14ac:dyDescent="0.25">
      <c r="B118" s="69" t="s">
        <v>177</v>
      </c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30" t="s">
        <v>11</v>
      </c>
      <c r="N118" s="30" t="s">
        <v>12</v>
      </c>
    </row>
    <row r="119" spans="2:14" x14ac:dyDescent="0.25">
      <c r="B119" s="32">
        <f>M119+N119</f>
        <v>22</v>
      </c>
      <c r="C119" s="60" t="s">
        <v>162</v>
      </c>
      <c r="D119" s="60"/>
      <c r="E119" s="60"/>
      <c r="F119" s="60"/>
      <c r="G119" s="60"/>
      <c r="H119" s="60"/>
      <c r="I119" s="60"/>
      <c r="J119" s="60"/>
      <c r="K119" s="60"/>
      <c r="L119" s="60"/>
      <c r="M119" s="17">
        <f>M120</f>
        <v>2</v>
      </c>
      <c r="N119" s="17">
        <f>N120</f>
        <v>20</v>
      </c>
    </row>
    <row r="120" spans="2:14" x14ac:dyDescent="0.25">
      <c r="B120" s="62">
        <f>B121+B122</f>
        <v>22</v>
      </c>
      <c r="C120" s="62"/>
      <c r="D120" s="62"/>
      <c r="E120" s="55" t="s">
        <v>163</v>
      </c>
      <c r="F120" s="55"/>
      <c r="G120" s="55"/>
      <c r="H120" s="55"/>
      <c r="I120" s="55"/>
      <c r="J120" s="55"/>
      <c r="K120" s="55"/>
      <c r="L120" s="55"/>
      <c r="M120" s="20">
        <f>M121+M122</f>
        <v>2</v>
      </c>
      <c r="N120" s="20">
        <f>N121+N122</f>
        <v>20</v>
      </c>
    </row>
    <row r="121" spans="2:14" x14ac:dyDescent="0.25">
      <c r="B121" s="102">
        <f>M121+N121</f>
        <v>9</v>
      </c>
      <c r="C121" s="103"/>
      <c r="D121" s="103"/>
      <c r="E121" s="103"/>
      <c r="F121" s="103"/>
      <c r="G121" s="103"/>
      <c r="H121" s="103"/>
      <c r="I121" s="103"/>
      <c r="J121" s="103"/>
      <c r="K121" s="104"/>
      <c r="L121" s="31" t="s">
        <v>51</v>
      </c>
      <c r="M121" s="44">
        <v>1</v>
      </c>
      <c r="N121" s="44">
        <v>8</v>
      </c>
    </row>
    <row r="122" spans="2:14" x14ac:dyDescent="0.25">
      <c r="B122" s="52">
        <f>M122+N122</f>
        <v>13</v>
      </c>
      <c r="C122" s="52"/>
      <c r="D122" s="52"/>
      <c r="E122" s="52"/>
      <c r="F122" s="52"/>
      <c r="G122" s="52"/>
      <c r="H122" s="52"/>
      <c r="I122" s="52"/>
      <c r="J122" s="52"/>
      <c r="K122" s="52"/>
      <c r="L122" s="31" t="s">
        <v>52</v>
      </c>
      <c r="M122" s="44">
        <v>1</v>
      </c>
      <c r="N122" s="44">
        <v>12</v>
      </c>
    </row>
    <row r="123" spans="2:14" x14ac:dyDescent="0.25">
      <c r="B123" s="105" t="s">
        <v>166</v>
      </c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</row>
    <row r="124" spans="2:14" x14ac:dyDescent="0.25"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</row>
    <row r="125" spans="2:14" ht="20.25" x14ac:dyDescent="0.25">
      <c r="B125" s="80" t="s">
        <v>141</v>
      </c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</row>
    <row r="126" spans="2:14" x14ac:dyDescent="0.25">
      <c r="B126" s="69" t="s">
        <v>173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15" t="s">
        <v>11</v>
      </c>
      <c r="N126" s="15" t="s">
        <v>12</v>
      </c>
    </row>
    <row r="127" spans="2:14" x14ac:dyDescent="0.25">
      <c r="B127" s="16">
        <f>B128+B137</f>
        <v>928</v>
      </c>
      <c r="C127" s="60" t="s">
        <v>151</v>
      </c>
      <c r="D127" s="60"/>
      <c r="E127" s="60"/>
      <c r="F127" s="60"/>
      <c r="G127" s="60"/>
      <c r="H127" s="60"/>
      <c r="I127" s="60"/>
      <c r="J127" s="60"/>
      <c r="K127" s="60"/>
      <c r="L127" s="60"/>
      <c r="M127" s="17">
        <f>M128+M137</f>
        <v>210</v>
      </c>
      <c r="N127" s="17">
        <f>N128+N137</f>
        <v>692</v>
      </c>
    </row>
    <row r="128" spans="2:14" x14ac:dyDescent="0.25">
      <c r="B128" s="62">
        <f>B129+B135</f>
        <v>313</v>
      </c>
      <c r="C128" s="62"/>
      <c r="D128" s="62"/>
      <c r="E128" s="55" t="s">
        <v>142</v>
      </c>
      <c r="F128" s="55"/>
      <c r="G128" s="55"/>
      <c r="H128" s="55"/>
      <c r="I128" s="55"/>
      <c r="J128" s="55"/>
      <c r="K128" s="55"/>
      <c r="L128" s="55"/>
      <c r="M128" s="20">
        <f>M129+M135</f>
        <v>33</v>
      </c>
      <c r="N128" s="20">
        <f>N129+N135</f>
        <v>254</v>
      </c>
    </row>
    <row r="129" spans="2:14" x14ac:dyDescent="0.25">
      <c r="B129" s="84">
        <f>SUM(B130:J134)</f>
        <v>282</v>
      </c>
      <c r="C129" s="84"/>
      <c r="D129" s="84"/>
      <c r="E129" s="84"/>
      <c r="F129" s="84"/>
      <c r="G129" s="84"/>
      <c r="H129" s="85" t="s">
        <v>15</v>
      </c>
      <c r="I129" s="85"/>
      <c r="J129" s="85"/>
      <c r="K129" s="85"/>
      <c r="L129" s="85"/>
      <c r="M129" s="24">
        <f>SUM(M130:M132)</f>
        <v>31</v>
      </c>
      <c r="N129" s="24">
        <f>SUM(N130:N132)</f>
        <v>225</v>
      </c>
    </row>
    <row r="130" spans="2:14" x14ac:dyDescent="0.25">
      <c r="B130" s="102">
        <f>M130+N130</f>
        <v>9</v>
      </c>
      <c r="C130" s="103"/>
      <c r="D130" s="103"/>
      <c r="E130" s="103"/>
      <c r="F130" s="103"/>
      <c r="G130" s="103"/>
      <c r="H130" s="103"/>
      <c r="I130" s="103"/>
      <c r="J130" s="103"/>
      <c r="K130" s="104"/>
      <c r="L130" s="14" t="s">
        <v>19</v>
      </c>
      <c r="M130" s="39">
        <v>1</v>
      </c>
      <c r="N130" s="39">
        <v>8</v>
      </c>
    </row>
    <row r="131" spans="2:14" x14ac:dyDescent="0.25">
      <c r="B131" s="52">
        <f>M131+N131</f>
        <v>114</v>
      </c>
      <c r="C131" s="52"/>
      <c r="D131" s="52"/>
      <c r="E131" s="52"/>
      <c r="F131" s="52"/>
      <c r="G131" s="52"/>
      <c r="H131" s="52"/>
      <c r="I131" s="52"/>
      <c r="J131" s="52"/>
      <c r="K131" s="52"/>
      <c r="L131" s="14" t="s">
        <v>53</v>
      </c>
      <c r="M131" s="39">
        <v>18</v>
      </c>
      <c r="N131" s="39">
        <v>96</v>
      </c>
    </row>
    <row r="132" spans="2:14" x14ac:dyDescent="0.25">
      <c r="B132" s="52">
        <f>M132+N132</f>
        <v>133</v>
      </c>
      <c r="C132" s="52"/>
      <c r="D132" s="52"/>
      <c r="E132" s="52"/>
      <c r="F132" s="52"/>
      <c r="G132" s="52"/>
      <c r="H132" s="52"/>
      <c r="I132" s="52"/>
      <c r="J132" s="52"/>
      <c r="K132" s="52"/>
      <c r="L132" s="14" t="s">
        <v>20</v>
      </c>
      <c r="M132" s="39">
        <v>12</v>
      </c>
      <c r="N132" s="39">
        <v>121</v>
      </c>
    </row>
    <row r="133" spans="2:14" x14ac:dyDescent="0.25">
      <c r="B133" s="52">
        <f>M133+N133</f>
        <v>16</v>
      </c>
      <c r="C133" s="52"/>
      <c r="D133" s="52"/>
      <c r="E133" s="52"/>
      <c r="F133" s="52"/>
      <c r="G133" s="52"/>
      <c r="H133" s="52"/>
      <c r="I133" s="52"/>
      <c r="J133" s="52"/>
      <c r="K133" s="40"/>
      <c r="L133" s="41" t="s">
        <v>51</v>
      </c>
      <c r="M133" s="39">
        <v>5</v>
      </c>
      <c r="N133" s="39">
        <v>11</v>
      </c>
    </row>
    <row r="134" spans="2:14" x14ac:dyDescent="0.25">
      <c r="B134" s="52">
        <f>M134+N134</f>
        <v>10</v>
      </c>
      <c r="C134" s="52"/>
      <c r="D134" s="52"/>
      <c r="E134" s="52"/>
      <c r="F134" s="52"/>
      <c r="G134" s="52"/>
      <c r="H134" s="52"/>
      <c r="I134" s="52"/>
      <c r="J134" s="52"/>
      <c r="K134" s="40"/>
      <c r="L134" s="41" t="s">
        <v>52</v>
      </c>
      <c r="M134" s="39">
        <v>2</v>
      </c>
      <c r="N134" s="39">
        <v>8</v>
      </c>
    </row>
    <row r="135" spans="2:14" x14ac:dyDescent="0.25">
      <c r="B135" s="84">
        <f>B136</f>
        <v>31</v>
      </c>
      <c r="C135" s="84"/>
      <c r="D135" s="84"/>
      <c r="E135" s="84"/>
      <c r="F135" s="84"/>
      <c r="G135" s="84"/>
      <c r="H135" s="85" t="s">
        <v>21</v>
      </c>
      <c r="I135" s="85"/>
      <c r="J135" s="85"/>
      <c r="K135" s="85"/>
      <c r="L135" s="85"/>
      <c r="M135" s="24">
        <f>M136</f>
        <v>2</v>
      </c>
      <c r="N135" s="24">
        <f>N136</f>
        <v>29</v>
      </c>
    </row>
    <row r="136" spans="2:14" x14ac:dyDescent="0.25">
      <c r="B136" s="52">
        <f>M136+N136</f>
        <v>31</v>
      </c>
      <c r="C136" s="52"/>
      <c r="D136" s="52"/>
      <c r="E136" s="52"/>
      <c r="F136" s="52"/>
      <c r="G136" s="52"/>
      <c r="H136" s="52"/>
      <c r="I136" s="52"/>
      <c r="J136" s="52"/>
      <c r="K136" s="52"/>
      <c r="L136" s="14" t="s">
        <v>54</v>
      </c>
      <c r="M136" s="44">
        <v>2</v>
      </c>
      <c r="N136" s="44">
        <v>29</v>
      </c>
    </row>
    <row r="137" spans="2:14" x14ac:dyDescent="0.25">
      <c r="B137" s="62">
        <f>B138+B147</f>
        <v>615</v>
      </c>
      <c r="C137" s="62"/>
      <c r="D137" s="62"/>
      <c r="E137" s="55" t="s">
        <v>143</v>
      </c>
      <c r="F137" s="55"/>
      <c r="G137" s="55"/>
      <c r="H137" s="55"/>
      <c r="I137" s="55"/>
      <c r="J137" s="55"/>
      <c r="K137" s="55"/>
      <c r="L137" s="55"/>
      <c r="M137" s="20">
        <f>M138+M147</f>
        <v>177</v>
      </c>
      <c r="N137" s="20">
        <f>N138+N147</f>
        <v>438</v>
      </c>
    </row>
    <row r="138" spans="2:14" x14ac:dyDescent="0.25">
      <c r="B138" s="84">
        <f>SUM(B139:K146)</f>
        <v>342</v>
      </c>
      <c r="C138" s="84"/>
      <c r="D138" s="84"/>
      <c r="E138" s="84"/>
      <c r="F138" s="84"/>
      <c r="G138" s="84"/>
      <c r="H138" s="85" t="s">
        <v>15</v>
      </c>
      <c r="I138" s="85"/>
      <c r="J138" s="85"/>
      <c r="K138" s="85"/>
      <c r="L138" s="85"/>
      <c r="M138" s="24">
        <f>SUM(M139:M146)</f>
        <v>67</v>
      </c>
      <c r="N138" s="24">
        <f>SUM(N139:N146)</f>
        <v>275</v>
      </c>
    </row>
    <row r="139" spans="2:14" x14ac:dyDescent="0.25">
      <c r="B139" s="52">
        <f t="shared" ref="B139:B146" si="4">M139+N139</f>
        <v>52</v>
      </c>
      <c r="C139" s="52"/>
      <c r="D139" s="52"/>
      <c r="E139" s="52"/>
      <c r="F139" s="52"/>
      <c r="G139" s="52"/>
      <c r="H139" s="52"/>
      <c r="I139" s="52"/>
      <c r="J139" s="52"/>
      <c r="K139" s="52"/>
      <c r="L139" s="36" t="s">
        <v>23</v>
      </c>
      <c r="M139" s="38">
        <v>9</v>
      </c>
      <c r="N139" s="39">
        <v>43</v>
      </c>
    </row>
    <row r="140" spans="2:14" x14ac:dyDescent="0.25">
      <c r="B140" s="52">
        <f t="shared" si="4"/>
        <v>71</v>
      </c>
      <c r="C140" s="52"/>
      <c r="D140" s="52"/>
      <c r="E140" s="52"/>
      <c r="F140" s="52"/>
      <c r="G140" s="52"/>
      <c r="H140" s="52"/>
      <c r="I140" s="52"/>
      <c r="J140" s="52"/>
      <c r="K140" s="52"/>
      <c r="L140" s="36" t="s">
        <v>56</v>
      </c>
      <c r="M140" s="38">
        <v>12</v>
      </c>
      <c r="N140" s="39">
        <v>59</v>
      </c>
    </row>
    <row r="141" spans="2:14" x14ac:dyDescent="0.25">
      <c r="B141" s="52">
        <f t="shared" si="4"/>
        <v>57</v>
      </c>
      <c r="C141" s="52"/>
      <c r="D141" s="52"/>
      <c r="E141" s="52"/>
      <c r="F141" s="52"/>
      <c r="G141" s="52"/>
      <c r="H141" s="52"/>
      <c r="I141" s="52"/>
      <c r="J141" s="52"/>
      <c r="K141" s="52"/>
      <c r="L141" s="36" t="s">
        <v>57</v>
      </c>
      <c r="M141" s="38">
        <v>20</v>
      </c>
      <c r="N141" s="39">
        <v>37</v>
      </c>
    </row>
    <row r="142" spans="2:14" x14ac:dyDescent="0.25">
      <c r="B142" s="52">
        <f t="shared" si="4"/>
        <v>27</v>
      </c>
      <c r="C142" s="52"/>
      <c r="D142" s="52"/>
      <c r="E142" s="52"/>
      <c r="F142" s="52"/>
      <c r="G142" s="52"/>
      <c r="H142" s="52"/>
      <c r="I142" s="52"/>
      <c r="J142" s="52"/>
      <c r="K142" s="52"/>
      <c r="L142" s="36" t="s">
        <v>27</v>
      </c>
      <c r="M142" s="38">
        <v>6</v>
      </c>
      <c r="N142" s="39">
        <v>21</v>
      </c>
    </row>
    <row r="143" spans="2:14" x14ac:dyDescent="0.25">
      <c r="B143" s="52">
        <f t="shared" si="4"/>
        <v>46</v>
      </c>
      <c r="C143" s="52"/>
      <c r="D143" s="52"/>
      <c r="E143" s="52"/>
      <c r="F143" s="52"/>
      <c r="G143" s="52"/>
      <c r="H143" s="52"/>
      <c r="I143" s="52"/>
      <c r="J143" s="52"/>
      <c r="K143" s="52"/>
      <c r="L143" s="36" t="s">
        <v>31</v>
      </c>
      <c r="M143" s="38">
        <v>3</v>
      </c>
      <c r="N143" s="39">
        <v>43</v>
      </c>
    </row>
    <row r="144" spans="2:14" x14ac:dyDescent="0.25">
      <c r="B144" s="52">
        <f t="shared" si="4"/>
        <v>24</v>
      </c>
      <c r="C144" s="52"/>
      <c r="D144" s="52"/>
      <c r="E144" s="52"/>
      <c r="F144" s="52"/>
      <c r="G144" s="52"/>
      <c r="H144" s="52"/>
      <c r="I144" s="52"/>
      <c r="J144" s="52"/>
      <c r="K144" s="52"/>
      <c r="L144" s="36" t="s">
        <v>30</v>
      </c>
      <c r="M144" s="38">
        <v>4</v>
      </c>
      <c r="N144" s="39">
        <v>20</v>
      </c>
    </row>
    <row r="145" spans="2:15" x14ac:dyDescent="0.25">
      <c r="B145" s="52">
        <f t="shared" si="4"/>
        <v>39</v>
      </c>
      <c r="C145" s="52"/>
      <c r="D145" s="52"/>
      <c r="E145" s="52"/>
      <c r="F145" s="52"/>
      <c r="G145" s="52"/>
      <c r="H145" s="52"/>
      <c r="I145" s="52"/>
      <c r="J145" s="52"/>
      <c r="K145" s="52"/>
      <c r="L145" s="36" t="s">
        <v>29</v>
      </c>
      <c r="M145" s="38">
        <v>5</v>
      </c>
      <c r="N145" s="39">
        <v>34</v>
      </c>
    </row>
    <row r="146" spans="2:15" x14ac:dyDescent="0.25">
      <c r="B146" s="52">
        <f t="shared" si="4"/>
        <v>26</v>
      </c>
      <c r="C146" s="52"/>
      <c r="D146" s="52"/>
      <c r="E146" s="52"/>
      <c r="F146" s="52"/>
      <c r="G146" s="52"/>
      <c r="H146" s="52"/>
      <c r="I146" s="52"/>
      <c r="J146" s="52"/>
      <c r="K146" s="52"/>
      <c r="L146" s="36" t="s">
        <v>189</v>
      </c>
      <c r="M146" s="38">
        <v>8</v>
      </c>
      <c r="N146" s="39">
        <v>18</v>
      </c>
    </row>
    <row r="147" spans="2:15" x14ac:dyDescent="0.25">
      <c r="B147" s="84">
        <f>SUM(B148:K153)</f>
        <v>273</v>
      </c>
      <c r="C147" s="84"/>
      <c r="D147" s="84"/>
      <c r="E147" s="84"/>
      <c r="F147" s="84"/>
      <c r="G147" s="84"/>
      <c r="H147" s="85" t="s">
        <v>58</v>
      </c>
      <c r="I147" s="85"/>
      <c r="J147" s="85"/>
      <c r="K147" s="85"/>
      <c r="L147" s="85"/>
      <c r="M147" s="24">
        <f>SUM(M148:M153)</f>
        <v>110</v>
      </c>
      <c r="N147" s="24">
        <f>SUM(N148:N153)</f>
        <v>163</v>
      </c>
    </row>
    <row r="148" spans="2:15" x14ac:dyDescent="0.25">
      <c r="B148" s="52">
        <f t="shared" ref="B148:B153" si="5">M148+N148</f>
        <v>73</v>
      </c>
      <c r="C148" s="52"/>
      <c r="D148" s="52"/>
      <c r="E148" s="52"/>
      <c r="F148" s="52"/>
      <c r="G148" s="52"/>
      <c r="H148" s="52"/>
      <c r="I148" s="52"/>
      <c r="J148" s="52"/>
      <c r="K148" s="52"/>
      <c r="L148" s="14" t="s">
        <v>23</v>
      </c>
      <c r="M148" s="43">
        <v>16</v>
      </c>
      <c r="N148" s="44">
        <v>57</v>
      </c>
    </row>
    <row r="149" spans="2:15" x14ac:dyDescent="0.25">
      <c r="B149" s="52">
        <f t="shared" si="5"/>
        <v>50</v>
      </c>
      <c r="C149" s="52"/>
      <c r="D149" s="52"/>
      <c r="E149" s="52"/>
      <c r="F149" s="52"/>
      <c r="G149" s="52"/>
      <c r="H149" s="52"/>
      <c r="I149" s="52"/>
      <c r="J149" s="52"/>
      <c r="K149" s="52"/>
      <c r="L149" s="14" t="s">
        <v>35</v>
      </c>
      <c r="M149" s="43">
        <v>29</v>
      </c>
      <c r="N149" s="44">
        <v>21</v>
      </c>
    </row>
    <row r="150" spans="2:15" x14ac:dyDescent="0.25">
      <c r="B150" s="52">
        <f t="shared" si="5"/>
        <v>49</v>
      </c>
      <c r="C150" s="52"/>
      <c r="D150" s="52"/>
      <c r="E150" s="52"/>
      <c r="F150" s="52"/>
      <c r="G150" s="52"/>
      <c r="H150" s="52"/>
      <c r="I150" s="52"/>
      <c r="J150" s="52"/>
      <c r="K150" s="52"/>
      <c r="L150" s="14" t="s">
        <v>36</v>
      </c>
      <c r="M150" s="43">
        <v>6</v>
      </c>
      <c r="N150" s="44">
        <v>43</v>
      </c>
    </row>
    <row r="151" spans="2:15" x14ac:dyDescent="0.25">
      <c r="B151" s="52">
        <f t="shared" si="5"/>
        <v>33</v>
      </c>
      <c r="C151" s="52"/>
      <c r="D151" s="52"/>
      <c r="E151" s="52"/>
      <c r="F151" s="52"/>
      <c r="G151" s="52"/>
      <c r="H151" s="52"/>
      <c r="I151" s="52"/>
      <c r="J151" s="52"/>
      <c r="K151" s="52"/>
      <c r="L151" s="14" t="s">
        <v>33</v>
      </c>
      <c r="M151" s="43">
        <v>21</v>
      </c>
      <c r="N151" s="44">
        <v>12</v>
      </c>
    </row>
    <row r="152" spans="2:15" x14ac:dyDescent="0.25">
      <c r="B152" s="52">
        <f t="shared" si="5"/>
        <v>42</v>
      </c>
      <c r="C152" s="52"/>
      <c r="D152" s="52"/>
      <c r="E152" s="52"/>
      <c r="F152" s="52"/>
      <c r="G152" s="52"/>
      <c r="H152" s="52"/>
      <c r="I152" s="52"/>
      <c r="J152" s="52"/>
      <c r="K152" s="52"/>
      <c r="L152" s="14" t="s">
        <v>37</v>
      </c>
      <c r="M152" s="43">
        <v>28</v>
      </c>
      <c r="N152" s="44">
        <v>14</v>
      </c>
    </row>
    <row r="153" spans="2:15" x14ac:dyDescent="0.25">
      <c r="B153" s="52">
        <f t="shared" si="5"/>
        <v>26</v>
      </c>
      <c r="C153" s="52"/>
      <c r="D153" s="52"/>
      <c r="E153" s="52"/>
      <c r="F153" s="52"/>
      <c r="G153" s="52"/>
      <c r="H153" s="52"/>
      <c r="I153" s="52"/>
      <c r="J153" s="52"/>
      <c r="K153" s="52"/>
      <c r="L153" s="14" t="s">
        <v>38</v>
      </c>
      <c r="M153" s="43">
        <v>10</v>
      </c>
      <c r="N153" s="44">
        <v>16</v>
      </c>
    </row>
    <row r="154" spans="2:15" x14ac:dyDescent="0.2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5"/>
      <c r="M154" s="34"/>
      <c r="N154" s="34"/>
    </row>
    <row r="155" spans="2:15" ht="20.25" x14ac:dyDescent="0.25">
      <c r="B155" s="80" t="s">
        <v>59</v>
      </c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</row>
    <row r="156" spans="2:15" x14ac:dyDescent="0.25">
      <c r="B156" s="69" t="s">
        <v>175</v>
      </c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10" t="s">
        <v>12</v>
      </c>
      <c r="N156" s="10" t="s">
        <v>11</v>
      </c>
    </row>
    <row r="157" spans="2:15" ht="18" customHeight="1" x14ac:dyDescent="0.25">
      <c r="B157" s="62">
        <f>M157+N157</f>
        <v>10</v>
      </c>
      <c r="C157" s="62"/>
      <c r="D157" s="55" t="s">
        <v>60</v>
      </c>
      <c r="E157" s="55"/>
      <c r="F157" s="55"/>
      <c r="G157" s="55"/>
      <c r="H157" s="55"/>
      <c r="I157" s="55"/>
      <c r="J157" s="55"/>
      <c r="K157" s="55"/>
      <c r="L157" s="55"/>
      <c r="M157" s="20">
        <f>M159</f>
        <v>5</v>
      </c>
      <c r="N157" s="20">
        <f>N159</f>
        <v>5</v>
      </c>
    </row>
    <row r="158" spans="2:15" ht="18.75" customHeight="1" x14ac:dyDescent="0.25">
      <c r="B158" s="52">
        <f>M158+N158</f>
        <v>0</v>
      </c>
      <c r="C158" s="52"/>
      <c r="D158" s="54" t="s">
        <v>154</v>
      </c>
      <c r="E158" s="54"/>
      <c r="F158" s="54"/>
      <c r="G158" s="54"/>
      <c r="H158" s="54"/>
      <c r="I158" s="54"/>
      <c r="J158" s="54"/>
      <c r="K158" s="54"/>
      <c r="L158" s="54"/>
      <c r="M158" s="44">
        <v>0</v>
      </c>
      <c r="N158" s="44">
        <v>0</v>
      </c>
      <c r="O158" s="27"/>
    </row>
    <row r="159" spans="2:15" ht="21.75" customHeight="1" x14ac:dyDescent="0.25">
      <c r="B159" s="52">
        <f>M159+N159</f>
        <v>10</v>
      </c>
      <c r="C159" s="52"/>
      <c r="D159" s="54" t="s">
        <v>152</v>
      </c>
      <c r="E159" s="54"/>
      <c r="F159" s="54"/>
      <c r="G159" s="54"/>
      <c r="H159" s="54"/>
      <c r="I159" s="54"/>
      <c r="J159" s="54"/>
      <c r="K159" s="54"/>
      <c r="L159" s="54"/>
      <c r="M159" s="44">
        <v>5</v>
      </c>
      <c r="N159" s="44">
        <v>5</v>
      </c>
      <c r="O159" s="27"/>
    </row>
    <row r="160" spans="2:15" ht="23.25" customHeight="1" x14ac:dyDescent="0.25">
      <c r="B160" s="52">
        <f>M160+N160</f>
        <v>19</v>
      </c>
      <c r="C160" s="52"/>
      <c r="D160" s="54" t="s">
        <v>153</v>
      </c>
      <c r="E160" s="54"/>
      <c r="F160" s="54"/>
      <c r="G160" s="54"/>
      <c r="H160" s="54"/>
      <c r="I160" s="54"/>
      <c r="J160" s="54"/>
      <c r="K160" s="54"/>
      <c r="L160" s="54"/>
      <c r="M160" s="44">
        <v>13</v>
      </c>
      <c r="N160" s="44">
        <v>6</v>
      </c>
      <c r="O160" s="27"/>
    </row>
    <row r="161" spans="2:15" ht="21.75" customHeight="1" x14ac:dyDescent="0.25">
      <c r="B161" s="52">
        <f>M161+N161</f>
        <v>4</v>
      </c>
      <c r="C161" s="52"/>
      <c r="D161" s="54" t="s">
        <v>61</v>
      </c>
      <c r="E161" s="54"/>
      <c r="F161" s="54"/>
      <c r="G161" s="54"/>
      <c r="H161" s="54"/>
      <c r="I161" s="54"/>
      <c r="J161" s="54"/>
      <c r="K161" s="54"/>
      <c r="L161" s="54"/>
      <c r="M161" s="44">
        <v>1</v>
      </c>
      <c r="N161" s="44">
        <v>3</v>
      </c>
      <c r="O161" s="27"/>
    </row>
    <row r="162" spans="2:15" ht="20.25" customHeight="1" x14ac:dyDescent="0.25">
      <c r="B162" s="80" t="s">
        <v>194</v>
      </c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</row>
    <row r="163" spans="2:15" ht="15" customHeight="1" x14ac:dyDescent="0.25">
      <c r="B163" s="86">
        <f>B164+B165+B166</f>
        <v>207628</v>
      </c>
      <c r="C163" s="86"/>
      <c r="D163" s="55" t="s">
        <v>158</v>
      </c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42"/>
    </row>
    <row r="164" spans="2:15" ht="15" customHeight="1" x14ac:dyDescent="0.25">
      <c r="B164" s="154">
        <v>43251</v>
      </c>
      <c r="C164" s="154"/>
      <c r="D164" s="154"/>
      <c r="E164" s="154"/>
      <c r="F164" s="154"/>
      <c r="G164" s="154"/>
      <c r="H164" s="54" t="s">
        <v>78</v>
      </c>
      <c r="I164" s="54"/>
      <c r="J164" s="54"/>
      <c r="K164" s="54"/>
      <c r="L164" s="54"/>
      <c r="M164" s="54"/>
      <c r="N164" s="54"/>
    </row>
    <row r="165" spans="2:15" ht="15" customHeight="1" x14ac:dyDescent="0.25">
      <c r="B165" s="154">
        <v>32000</v>
      </c>
      <c r="C165" s="154"/>
      <c r="D165" s="154"/>
      <c r="E165" s="154"/>
      <c r="F165" s="154"/>
      <c r="G165" s="154"/>
      <c r="H165" s="54" t="s">
        <v>79</v>
      </c>
      <c r="I165" s="54"/>
      <c r="J165" s="54"/>
      <c r="K165" s="54"/>
      <c r="L165" s="54"/>
      <c r="M165" s="54"/>
      <c r="N165" s="54"/>
    </row>
    <row r="166" spans="2:15" ht="15" customHeight="1" x14ac:dyDescent="0.25">
      <c r="B166" s="154">
        <v>132377</v>
      </c>
      <c r="C166" s="154"/>
      <c r="D166" s="154"/>
      <c r="E166" s="154"/>
      <c r="F166" s="154"/>
      <c r="G166" s="154"/>
      <c r="H166" s="54" t="s">
        <v>80</v>
      </c>
      <c r="I166" s="54"/>
      <c r="J166" s="54"/>
      <c r="K166" s="54"/>
      <c r="L166" s="54"/>
      <c r="M166" s="54"/>
      <c r="N166" s="54"/>
    </row>
    <row r="167" spans="2:15" ht="15" customHeight="1" x14ac:dyDescent="0.25">
      <c r="B167" s="86">
        <f>B168+B169+B170</f>
        <v>47370</v>
      </c>
      <c r="C167" s="86"/>
      <c r="D167" s="55" t="s">
        <v>157</v>
      </c>
      <c r="E167" s="55"/>
      <c r="F167" s="55"/>
      <c r="G167" s="55"/>
      <c r="H167" s="55"/>
      <c r="I167" s="55"/>
      <c r="J167" s="55"/>
      <c r="K167" s="55"/>
      <c r="L167" s="55"/>
      <c r="M167" s="55"/>
      <c r="N167" s="55"/>
    </row>
    <row r="168" spans="2:15" ht="15" customHeight="1" x14ac:dyDescent="0.25">
      <c r="B168" s="154">
        <v>34437</v>
      </c>
      <c r="C168" s="154"/>
      <c r="D168" s="154"/>
      <c r="E168" s="154"/>
      <c r="F168" s="154"/>
      <c r="G168" s="154"/>
      <c r="H168" s="54" t="s">
        <v>81</v>
      </c>
      <c r="I168" s="54"/>
      <c r="J168" s="54"/>
      <c r="K168" s="54"/>
      <c r="L168" s="54"/>
      <c r="M168" s="54"/>
      <c r="N168" s="54"/>
    </row>
    <row r="169" spans="2:15" ht="15" customHeight="1" x14ac:dyDescent="0.25">
      <c r="B169" s="154">
        <v>10106</v>
      </c>
      <c r="C169" s="154"/>
      <c r="D169" s="154"/>
      <c r="E169" s="154"/>
      <c r="F169" s="154"/>
      <c r="G169" s="154"/>
      <c r="H169" s="54" t="s">
        <v>82</v>
      </c>
      <c r="I169" s="54"/>
      <c r="J169" s="54"/>
      <c r="K169" s="54"/>
      <c r="L169" s="54"/>
      <c r="M169" s="54"/>
      <c r="N169" s="54"/>
    </row>
    <row r="170" spans="2:15" ht="15" customHeight="1" x14ac:dyDescent="0.25">
      <c r="B170" s="154">
        <v>2827</v>
      </c>
      <c r="C170" s="154"/>
      <c r="D170" s="154"/>
      <c r="E170" s="154"/>
      <c r="F170" s="154"/>
      <c r="G170" s="154"/>
      <c r="H170" s="54" t="s">
        <v>86</v>
      </c>
      <c r="I170" s="54"/>
      <c r="J170" s="54"/>
      <c r="K170" s="54"/>
      <c r="L170" s="54"/>
      <c r="M170" s="54"/>
      <c r="N170" s="54"/>
    </row>
    <row r="171" spans="2:15" ht="15" customHeight="1" x14ac:dyDescent="0.25">
      <c r="B171" s="86">
        <f>B172+B173+B174</f>
        <v>24000</v>
      </c>
      <c r="C171" s="86"/>
      <c r="D171" s="55" t="s">
        <v>171</v>
      </c>
      <c r="E171" s="55"/>
      <c r="F171" s="55"/>
      <c r="G171" s="55"/>
      <c r="H171" s="55"/>
      <c r="I171" s="55"/>
      <c r="J171" s="55"/>
      <c r="K171" s="55"/>
      <c r="L171" s="55"/>
      <c r="M171" s="55"/>
      <c r="N171" s="55"/>
    </row>
    <row r="172" spans="2:15" ht="15" customHeight="1" x14ac:dyDescent="0.25">
      <c r="B172" s="154">
        <v>14000</v>
      </c>
      <c r="C172" s="154"/>
      <c r="D172" s="154"/>
      <c r="E172" s="154"/>
      <c r="F172" s="154"/>
      <c r="G172" s="154"/>
      <c r="H172" s="54" t="s">
        <v>62</v>
      </c>
      <c r="I172" s="54"/>
      <c r="J172" s="54"/>
      <c r="K172" s="54"/>
      <c r="L172" s="54"/>
      <c r="M172" s="54"/>
      <c r="N172" s="54"/>
    </row>
    <row r="173" spans="2:15" ht="15" customHeight="1" x14ac:dyDescent="0.25">
      <c r="B173" s="154">
        <v>10000</v>
      </c>
      <c r="C173" s="154"/>
      <c r="D173" s="154"/>
      <c r="E173" s="154"/>
      <c r="F173" s="154"/>
      <c r="G173" s="154"/>
      <c r="H173" s="54" t="s">
        <v>63</v>
      </c>
      <c r="I173" s="54"/>
      <c r="J173" s="54"/>
      <c r="K173" s="54"/>
      <c r="L173" s="54"/>
      <c r="M173" s="54"/>
      <c r="N173" s="54"/>
    </row>
    <row r="174" spans="2:15" ht="15" customHeight="1" x14ac:dyDescent="0.25">
      <c r="B174" s="154">
        <v>0</v>
      </c>
      <c r="C174" s="154"/>
      <c r="D174" s="154"/>
      <c r="E174" s="154"/>
      <c r="F174" s="154"/>
      <c r="G174" s="154"/>
      <c r="H174" s="54" t="s">
        <v>64</v>
      </c>
      <c r="I174" s="54"/>
      <c r="J174" s="54"/>
      <c r="K174" s="54"/>
      <c r="L174" s="54"/>
      <c r="M174" s="54"/>
      <c r="N174" s="54"/>
    </row>
    <row r="175" spans="2:15" ht="15" customHeight="1" x14ac:dyDescent="0.25">
      <c r="B175" s="62">
        <f>B176+B177+B178</f>
        <v>28</v>
      </c>
      <c r="C175" s="62"/>
      <c r="D175" s="55" t="s">
        <v>84</v>
      </c>
      <c r="E175" s="55"/>
      <c r="F175" s="55"/>
      <c r="G175" s="55"/>
      <c r="H175" s="55"/>
      <c r="I175" s="55"/>
      <c r="J175" s="55"/>
      <c r="K175" s="55"/>
      <c r="L175" s="55"/>
      <c r="M175" s="55"/>
      <c r="N175" s="55"/>
    </row>
    <row r="176" spans="2:15" ht="15" customHeight="1" x14ac:dyDescent="0.25">
      <c r="B176" s="52">
        <v>13</v>
      </c>
      <c r="C176" s="52"/>
      <c r="D176" s="52"/>
      <c r="E176" s="52"/>
      <c r="F176" s="52"/>
      <c r="G176" s="52"/>
      <c r="H176" s="54" t="s">
        <v>62</v>
      </c>
      <c r="I176" s="54"/>
      <c r="J176" s="54"/>
      <c r="K176" s="54"/>
      <c r="L176" s="54"/>
      <c r="M176" s="54"/>
      <c r="N176" s="54"/>
    </row>
    <row r="177" spans="2:14" ht="15" customHeight="1" x14ac:dyDescent="0.25">
      <c r="B177" s="52">
        <v>14</v>
      </c>
      <c r="C177" s="52"/>
      <c r="D177" s="52"/>
      <c r="E177" s="52"/>
      <c r="F177" s="52"/>
      <c r="G177" s="52"/>
      <c r="H177" s="54" t="s">
        <v>85</v>
      </c>
      <c r="I177" s="54"/>
      <c r="J177" s="54"/>
      <c r="K177" s="54"/>
      <c r="L177" s="54"/>
      <c r="M177" s="54"/>
      <c r="N177" s="54"/>
    </row>
    <row r="178" spans="2:14" ht="15" customHeight="1" x14ac:dyDescent="0.25">
      <c r="B178" s="52">
        <v>1</v>
      </c>
      <c r="C178" s="52"/>
      <c r="D178" s="52"/>
      <c r="E178" s="52"/>
      <c r="F178" s="52"/>
      <c r="G178" s="52"/>
      <c r="H178" s="54" t="s">
        <v>71</v>
      </c>
      <c r="I178" s="54"/>
      <c r="J178" s="54"/>
      <c r="K178" s="54"/>
      <c r="L178" s="54"/>
      <c r="M178" s="54"/>
      <c r="N178" s="54"/>
    </row>
    <row r="179" spans="2:14" ht="15" customHeight="1" x14ac:dyDescent="0.25">
      <c r="B179" s="62">
        <f>B180+B181+B182</f>
        <v>151</v>
      </c>
      <c r="C179" s="62"/>
      <c r="D179" s="55" t="s">
        <v>159</v>
      </c>
      <c r="E179" s="55"/>
      <c r="F179" s="55"/>
      <c r="G179" s="55"/>
      <c r="H179" s="55"/>
      <c r="I179" s="55"/>
      <c r="J179" s="55"/>
      <c r="K179" s="55"/>
      <c r="L179" s="55"/>
      <c r="M179" s="55"/>
      <c r="N179" s="55"/>
    </row>
    <row r="180" spans="2:14" ht="15" customHeight="1" x14ac:dyDescent="0.25">
      <c r="B180" s="52">
        <v>90</v>
      </c>
      <c r="C180" s="52"/>
      <c r="D180" s="52"/>
      <c r="E180" s="52"/>
      <c r="F180" s="52"/>
      <c r="G180" s="52"/>
      <c r="H180" s="54" t="s">
        <v>62</v>
      </c>
      <c r="I180" s="54"/>
      <c r="J180" s="54"/>
      <c r="K180" s="54"/>
      <c r="L180" s="54"/>
      <c r="M180" s="54"/>
      <c r="N180" s="54"/>
    </row>
    <row r="181" spans="2:14" ht="15" customHeight="1" x14ac:dyDescent="0.25">
      <c r="B181" s="52">
        <v>51</v>
      </c>
      <c r="C181" s="52"/>
      <c r="D181" s="52"/>
      <c r="E181" s="52"/>
      <c r="F181" s="52"/>
      <c r="G181" s="52"/>
      <c r="H181" s="54" t="s">
        <v>63</v>
      </c>
      <c r="I181" s="54"/>
      <c r="J181" s="54"/>
      <c r="K181" s="54"/>
      <c r="L181" s="54"/>
      <c r="M181" s="54"/>
      <c r="N181" s="54"/>
    </row>
    <row r="182" spans="2:14" ht="15" customHeight="1" x14ac:dyDescent="0.25">
      <c r="B182" s="52">
        <v>10</v>
      </c>
      <c r="C182" s="52"/>
      <c r="D182" s="52"/>
      <c r="E182" s="52"/>
      <c r="F182" s="52"/>
      <c r="G182" s="52"/>
      <c r="H182" s="54" t="s">
        <v>64</v>
      </c>
      <c r="I182" s="54"/>
      <c r="J182" s="54"/>
      <c r="K182" s="54"/>
      <c r="L182" s="54"/>
      <c r="M182" s="54"/>
      <c r="N182" s="54"/>
    </row>
    <row r="183" spans="2:14" ht="15" customHeight="1" x14ac:dyDescent="0.25">
      <c r="B183" s="62">
        <f>B184+B185+B186</f>
        <v>151</v>
      </c>
      <c r="C183" s="62"/>
      <c r="D183" s="55" t="s">
        <v>160</v>
      </c>
      <c r="E183" s="55"/>
      <c r="F183" s="55"/>
      <c r="G183" s="55"/>
      <c r="H183" s="55"/>
      <c r="I183" s="55"/>
      <c r="J183" s="55"/>
      <c r="K183" s="55"/>
      <c r="L183" s="55"/>
      <c r="M183" s="55"/>
      <c r="N183" s="55"/>
    </row>
    <row r="184" spans="2:14" ht="15" customHeight="1" x14ac:dyDescent="0.25">
      <c r="B184" s="52">
        <v>90</v>
      </c>
      <c r="C184" s="52"/>
      <c r="D184" s="52"/>
      <c r="E184" s="52"/>
      <c r="F184" s="52"/>
      <c r="G184" s="52"/>
      <c r="H184" s="54" t="s">
        <v>62</v>
      </c>
      <c r="I184" s="54"/>
      <c r="J184" s="54"/>
      <c r="K184" s="54"/>
      <c r="L184" s="54"/>
      <c r="M184" s="54"/>
      <c r="N184" s="54"/>
    </row>
    <row r="185" spans="2:14" ht="15" customHeight="1" x14ac:dyDescent="0.25">
      <c r="B185" s="52">
        <v>51</v>
      </c>
      <c r="C185" s="52"/>
      <c r="D185" s="52"/>
      <c r="E185" s="52"/>
      <c r="F185" s="52"/>
      <c r="G185" s="52"/>
      <c r="H185" s="54" t="s">
        <v>63</v>
      </c>
      <c r="I185" s="54"/>
      <c r="J185" s="54"/>
      <c r="K185" s="54"/>
      <c r="L185" s="54"/>
      <c r="M185" s="54"/>
      <c r="N185" s="54"/>
    </row>
    <row r="186" spans="2:14" ht="15" customHeight="1" x14ac:dyDescent="0.25">
      <c r="B186" s="52">
        <v>10</v>
      </c>
      <c r="C186" s="52"/>
      <c r="D186" s="52"/>
      <c r="E186" s="52"/>
      <c r="F186" s="52"/>
      <c r="G186" s="52"/>
      <c r="H186" s="54" t="s">
        <v>64</v>
      </c>
      <c r="I186" s="54"/>
      <c r="J186" s="54"/>
      <c r="K186" s="54"/>
      <c r="L186" s="54"/>
      <c r="M186" s="54"/>
      <c r="N186" s="54"/>
    </row>
    <row r="187" spans="2:14" ht="15" customHeight="1" x14ac:dyDescent="0.25">
      <c r="B187" s="62">
        <f>B188+B189+B190</f>
        <v>54</v>
      </c>
      <c r="C187" s="62"/>
      <c r="D187" s="55" t="s">
        <v>65</v>
      </c>
      <c r="E187" s="55"/>
      <c r="F187" s="55"/>
      <c r="G187" s="55"/>
      <c r="H187" s="55"/>
      <c r="I187" s="55"/>
      <c r="J187" s="55"/>
      <c r="K187" s="55"/>
      <c r="L187" s="55"/>
      <c r="M187" s="55"/>
      <c r="N187" s="55"/>
    </row>
    <row r="188" spans="2:14" ht="15" customHeight="1" x14ac:dyDescent="0.25">
      <c r="B188" s="52">
        <v>32</v>
      </c>
      <c r="C188" s="52"/>
      <c r="D188" s="52"/>
      <c r="E188" s="52"/>
      <c r="F188" s="52"/>
      <c r="G188" s="52"/>
      <c r="H188" s="54" t="s">
        <v>62</v>
      </c>
      <c r="I188" s="54"/>
      <c r="J188" s="54"/>
      <c r="K188" s="54"/>
      <c r="L188" s="54"/>
      <c r="M188" s="54"/>
      <c r="N188" s="54"/>
    </row>
    <row r="189" spans="2:14" ht="15" customHeight="1" x14ac:dyDescent="0.25">
      <c r="B189" s="52">
        <v>20</v>
      </c>
      <c r="C189" s="52"/>
      <c r="D189" s="52"/>
      <c r="E189" s="52"/>
      <c r="F189" s="52"/>
      <c r="G189" s="52"/>
      <c r="H189" s="54" t="s">
        <v>63</v>
      </c>
      <c r="I189" s="54"/>
      <c r="J189" s="54"/>
      <c r="K189" s="54"/>
      <c r="L189" s="54"/>
      <c r="M189" s="54"/>
      <c r="N189" s="54"/>
    </row>
    <row r="190" spans="2:14" ht="15" customHeight="1" x14ac:dyDescent="0.25">
      <c r="B190" s="52">
        <v>2</v>
      </c>
      <c r="C190" s="52"/>
      <c r="D190" s="52"/>
      <c r="E190" s="52"/>
      <c r="F190" s="52"/>
      <c r="G190" s="52"/>
      <c r="H190" s="54" t="s">
        <v>64</v>
      </c>
      <c r="I190" s="54"/>
      <c r="J190" s="54"/>
      <c r="K190" s="54"/>
      <c r="L190" s="54"/>
      <c r="M190" s="54"/>
      <c r="N190" s="54"/>
    </row>
    <row r="191" spans="2:14" ht="15" customHeight="1" x14ac:dyDescent="0.25">
      <c r="B191" s="62">
        <f>B192+B193+B194</f>
        <v>114</v>
      </c>
      <c r="C191" s="62"/>
      <c r="D191" s="55" t="s">
        <v>66</v>
      </c>
      <c r="E191" s="55"/>
      <c r="F191" s="55"/>
      <c r="G191" s="55"/>
      <c r="H191" s="55"/>
      <c r="I191" s="55"/>
      <c r="J191" s="55"/>
      <c r="K191" s="55"/>
      <c r="L191" s="55"/>
      <c r="M191" s="55"/>
      <c r="N191" s="55"/>
    </row>
    <row r="192" spans="2:14" ht="15" customHeight="1" x14ac:dyDescent="0.25">
      <c r="B192" s="52">
        <v>82</v>
      </c>
      <c r="C192" s="52"/>
      <c r="D192" s="52"/>
      <c r="E192" s="52"/>
      <c r="F192" s="52"/>
      <c r="G192" s="52"/>
      <c r="H192" s="54" t="s">
        <v>62</v>
      </c>
      <c r="I192" s="54"/>
      <c r="J192" s="54"/>
      <c r="K192" s="54"/>
      <c r="L192" s="54"/>
      <c r="M192" s="54"/>
      <c r="N192" s="54"/>
    </row>
    <row r="193" spans="2:14" ht="15" customHeight="1" x14ac:dyDescent="0.25">
      <c r="B193" s="52">
        <v>29</v>
      </c>
      <c r="C193" s="52"/>
      <c r="D193" s="52"/>
      <c r="E193" s="52"/>
      <c r="F193" s="52"/>
      <c r="G193" s="52"/>
      <c r="H193" s="54" t="s">
        <v>63</v>
      </c>
      <c r="I193" s="54"/>
      <c r="J193" s="54"/>
      <c r="K193" s="54"/>
      <c r="L193" s="54"/>
      <c r="M193" s="54"/>
      <c r="N193" s="54"/>
    </row>
    <row r="194" spans="2:14" ht="15" customHeight="1" x14ac:dyDescent="0.25">
      <c r="B194" s="52">
        <v>3</v>
      </c>
      <c r="C194" s="52"/>
      <c r="D194" s="52"/>
      <c r="E194" s="52"/>
      <c r="F194" s="52"/>
      <c r="G194" s="52"/>
      <c r="H194" s="54" t="s">
        <v>64</v>
      </c>
      <c r="I194" s="54"/>
      <c r="J194" s="54"/>
      <c r="K194" s="54"/>
      <c r="L194" s="54"/>
      <c r="M194" s="54"/>
      <c r="N194" s="54"/>
    </row>
    <row r="195" spans="2:14" ht="15" customHeight="1" x14ac:dyDescent="0.25">
      <c r="B195" s="107">
        <f>B196+B197+B198</f>
        <v>6</v>
      </c>
      <c r="C195" s="107"/>
      <c r="D195" s="55" t="s">
        <v>67</v>
      </c>
      <c r="E195" s="55"/>
      <c r="F195" s="55"/>
      <c r="G195" s="55"/>
      <c r="H195" s="55"/>
      <c r="I195" s="55"/>
      <c r="J195" s="55"/>
      <c r="K195" s="55"/>
      <c r="L195" s="55"/>
      <c r="M195" s="55"/>
      <c r="N195" s="55"/>
    </row>
    <row r="196" spans="2:14" ht="15" customHeight="1" x14ac:dyDescent="0.25">
      <c r="B196" s="52">
        <v>4</v>
      </c>
      <c r="C196" s="52"/>
      <c r="D196" s="52"/>
      <c r="E196" s="52"/>
      <c r="F196" s="52"/>
      <c r="G196" s="52"/>
      <c r="H196" s="54" t="s">
        <v>62</v>
      </c>
      <c r="I196" s="54"/>
      <c r="J196" s="54"/>
      <c r="K196" s="54"/>
      <c r="L196" s="54"/>
      <c r="M196" s="54"/>
      <c r="N196" s="54"/>
    </row>
    <row r="197" spans="2:14" ht="15" customHeight="1" x14ac:dyDescent="0.25">
      <c r="B197" s="52">
        <v>2</v>
      </c>
      <c r="C197" s="52"/>
      <c r="D197" s="52"/>
      <c r="E197" s="52"/>
      <c r="F197" s="52"/>
      <c r="G197" s="52"/>
      <c r="H197" s="54" t="s">
        <v>170</v>
      </c>
      <c r="I197" s="54"/>
      <c r="J197" s="54"/>
      <c r="K197" s="54"/>
      <c r="L197" s="54"/>
      <c r="M197" s="54"/>
      <c r="N197" s="54"/>
    </row>
    <row r="198" spans="2:14" ht="15" customHeight="1" x14ac:dyDescent="0.25">
      <c r="B198" s="52">
        <v>0</v>
      </c>
      <c r="C198" s="52"/>
      <c r="D198" s="52"/>
      <c r="E198" s="52"/>
      <c r="F198" s="52"/>
      <c r="G198" s="52"/>
      <c r="H198" s="54" t="s">
        <v>64</v>
      </c>
      <c r="I198" s="54"/>
      <c r="J198" s="54"/>
      <c r="K198" s="54"/>
      <c r="L198" s="54"/>
      <c r="M198" s="54"/>
      <c r="N198" s="54"/>
    </row>
    <row r="199" spans="2:14" x14ac:dyDescent="0.25">
      <c r="B199" s="34"/>
      <c r="C199" s="34"/>
      <c r="D199" s="34"/>
      <c r="E199" s="34"/>
      <c r="F199" s="34"/>
      <c r="G199" s="34"/>
      <c r="H199" s="35"/>
      <c r="I199" s="35"/>
      <c r="J199" s="35"/>
      <c r="K199" s="35"/>
      <c r="L199" s="35"/>
      <c r="M199" s="35"/>
      <c r="N199" s="35"/>
    </row>
    <row r="200" spans="2:14" ht="15" customHeight="1" x14ac:dyDescent="0.25">
      <c r="B200" s="107">
        <f>B201+B202+B203</f>
        <v>3</v>
      </c>
      <c r="C200" s="107"/>
      <c r="D200" s="55" t="s">
        <v>68</v>
      </c>
      <c r="E200" s="55"/>
      <c r="F200" s="55"/>
      <c r="G200" s="55"/>
      <c r="H200" s="55"/>
      <c r="I200" s="55"/>
      <c r="J200" s="55"/>
      <c r="K200" s="55"/>
      <c r="L200" s="55"/>
      <c r="M200" s="55"/>
      <c r="N200" s="55"/>
    </row>
    <row r="201" spans="2:14" ht="15" customHeight="1" x14ac:dyDescent="0.25">
      <c r="B201" s="52">
        <v>1</v>
      </c>
      <c r="C201" s="52"/>
      <c r="D201" s="52"/>
      <c r="E201" s="52"/>
      <c r="F201" s="52"/>
      <c r="G201" s="52"/>
      <c r="H201" s="54" t="s">
        <v>62</v>
      </c>
      <c r="I201" s="54"/>
      <c r="J201" s="54"/>
      <c r="K201" s="54"/>
      <c r="L201" s="54"/>
      <c r="M201" s="54"/>
      <c r="N201" s="54"/>
    </row>
    <row r="202" spans="2:14" ht="15" customHeight="1" x14ac:dyDescent="0.25">
      <c r="B202" s="52">
        <v>2</v>
      </c>
      <c r="C202" s="52"/>
      <c r="D202" s="52"/>
      <c r="E202" s="52"/>
      <c r="F202" s="52"/>
      <c r="G202" s="52"/>
      <c r="H202" s="54" t="s">
        <v>85</v>
      </c>
      <c r="I202" s="54"/>
      <c r="J202" s="54"/>
      <c r="K202" s="54"/>
      <c r="L202" s="54"/>
      <c r="M202" s="54"/>
      <c r="N202" s="54"/>
    </row>
    <row r="203" spans="2:14" ht="15" customHeight="1" x14ac:dyDescent="0.25">
      <c r="B203" s="52">
        <v>0</v>
      </c>
      <c r="C203" s="52"/>
      <c r="D203" s="52"/>
      <c r="E203" s="52"/>
      <c r="F203" s="52"/>
      <c r="G203" s="52"/>
      <c r="H203" s="54" t="s">
        <v>64</v>
      </c>
      <c r="I203" s="54"/>
      <c r="J203" s="54"/>
      <c r="K203" s="54"/>
      <c r="L203" s="54"/>
      <c r="M203" s="54"/>
      <c r="N203" s="54"/>
    </row>
    <row r="204" spans="2:14" ht="15" customHeight="1" x14ac:dyDescent="0.25">
      <c r="B204" s="107">
        <f>B205+B206+B207</f>
        <v>1</v>
      </c>
      <c r="C204" s="107"/>
      <c r="D204" s="55" t="s">
        <v>69</v>
      </c>
      <c r="E204" s="55"/>
      <c r="F204" s="55"/>
      <c r="G204" s="55"/>
      <c r="H204" s="55"/>
      <c r="I204" s="55"/>
      <c r="J204" s="55"/>
      <c r="K204" s="55"/>
      <c r="L204" s="55"/>
      <c r="M204" s="55"/>
      <c r="N204" s="55"/>
    </row>
    <row r="205" spans="2:14" ht="15" customHeight="1" x14ac:dyDescent="0.25">
      <c r="B205" s="52">
        <v>1</v>
      </c>
      <c r="C205" s="52"/>
      <c r="D205" s="52"/>
      <c r="E205" s="52"/>
      <c r="F205" s="52"/>
      <c r="G205" s="52"/>
      <c r="H205" s="54" t="s">
        <v>62</v>
      </c>
      <c r="I205" s="54"/>
      <c r="J205" s="54"/>
      <c r="K205" s="54"/>
      <c r="L205" s="54"/>
      <c r="M205" s="54"/>
      <c r="N205" s="54"/>
    </row>
    <row r="206" spans="2:14" ht="15" customHeight="1" x14ac:dyDescent="0.25">
      <c r="B206" s="52">
        <v>0</v>
      </c>
      <c r="C206" s="52"/>
      <c r="D206" s="52"/>
      <c r="E206" s="52"/>
      <c r="F206" s="52"/>
      <c r="G206" s="52"/>
      <c r="H206" s="54" t="s">
        <v>63</v>
      </c>
      <c r="I206" s="54"/>
      <c r="J206" s="54"/>
      <c r="K206" s="54"/>
      <c r="L206" s="54"/>
      <c r="M206" s="54"/>
      <c r="N206" s="54"/>
    </row>
    <row r="207" spans="2:14" ht="15" customHeight="1" x14ac:dyDescent="0.25">
      <c r="B207" s="52">
        <v>0</v>
      </c>
      <c r="C207" s="52"/>
      <c r="D207" s="52"/>
      <c r="E207" s="52"/>
      <c r="F207" s="52"/>
      <c r="G207" s="52"/>
      <c r="H207" s="54" t="s">
        <v>64</v>
      </c>
      <c r="I207" s="54"/>
      <c r="J207" s="54"/>
      <c r="K207" s="54"/>
      <c r="L207" s="54"/>
      <c r="M207" s="54"/>
      <c r="N207" s="54"/>
    </row>
    <row r="208" spans="2:14" ht="15" customHeight="1" x14ac:dyDescent="0.25">
      <c r="B208" s="62">
        <f>B209+B210+B211+B212</f>
        <v>77</v>
      </c>
      <c r="C208" s="62"/>
      <c r="D208" s="55" t="s">
        <v>70</v>
      </c>
      <c r="E208" s="55"/>
      <c r="F208" s="55"/>
      <c r="G208" s="55"/>
      <c r="H208" s="55"/>
      <c r="I208" s="55"/>
      <c r="J208" s="55"/>
      <c r="K208" s="55"/>
      <c r="L208" s="55"/>
      <c r="M208" s="55"/>
      <c r="N208" s="55"/>
    </row>
    <row r="209" spans="2:14" ht="15" customHeight="1" x14ac:dyDescent="0.25">
      <c r="B209" s="52">
        <v>34</v>
      </c>
      <c r="C209" s="52"/>
      <c r="D209" s="52"/>
      <c r="E209" s="52"/>
      <c r="F209" s="52"/>
      <c r="G209" s="52"/>
      <c r="H209" s="54" t="s">
        <v>62</v>
      </c>
      <c r="I209" s="54"/>
      <c r="J209" s="54"/>
      <c r="K209" s="54"/>
      <c r="L209" s="54"/>
      <c r="M209" s="54"/>
      <c r="N209" s="54"/>
    </row>
    <row r="210" spans="2:14" ht="15" customHeight="1" x14ac:dyDescent="0.25">
      <c r="B210" s="52">
        <v>16</v>
      </c>
      <c r="C210" s="52"/>
      <c r="D210" s="52"/>
      <c r="E210" s="52"/>
      <c r="F210" s="52"/>
      <c r="G210" s="52"/>
      <c r="H210" s="54" t="s">
        <v>63</v>
      </c>
      <c r="I210" s="54"/>
      <c r="J210" s="54"/>
      <c r="K210" s="54"/>
      <c r="L210" s="54"/>
      <c r="M210" s="54"/>
      <c r="N210" s="54"/>
    </row>
    <row r="211" spans="2:14" ht="15" customHeight="1" x14ac:dyDescent="0.25">
      <c r="B211" s="52">
        <v>1</v>
      </c>
      <c r="C211" s="52"/>
      <c r="D211" s="52"/>
      <c r="E211" s="52"/>
      <c r="F211" s="52"/>
      <c r="G211" s="52"/>
      <c r="H211" s="54" t="s">
        <v>71</v>
      </c>
      <c r="I211" s="54"/>
      <c r="J211" s="54"/>
      <c r="K211" s="54"/>
      <c r="L211" s="54"/>
      <c r="M211" s="54"/>
      <c r="N211" s="54"/>
    </row>
    <row r="212" spans="2:14" ht="15" customHeight="1" x14ac:dyDescent="0.25">
      <c r="B212" s="52">
        <v>26</v>
      </c>
      <c r="C212" s="52"/>
      <c r="D212" s="52"/>
      <c r="E212" s="52"/>
      <c r="F212" s="52"/>
      <c r="G212" s="52"/>
      <c r="H212" s="54" t="s">
        <v>72</v>
      </c>
      <c r="I212" s="54"/>
      <c r="J212" s="54"/>
      <c r="K212" s="54"/>
      <c r="L212" s="54"/>
      <c r="M212" s="54"/>
      <c r="N212" s="54"/>
    </row>
    <row r="213" spans="2:14" ht="15" customHeight="1" x14ac:dyDescent="0.25">
      <c r="B213" s="62">
        <f>B214+B215+B216</f>
        <v>2</v>
      </c>
      <c r="C213" s="62"/>
      <c r="D213" s="55" t="s">
        <v>83</v>
      </c>
      <c r="E213" s="55"/>
      <c r="F213" s="55"/>
      <c r="G213" s="55"/>
      <c r="H213" s="55"/>
      <c r="I213" s="55"/>
      <c r="J213" s="55"/>
      <c r="K213" s="55"/>
      <c r="L213" s="55"/>
      <c r="M213" s="55"/>
      <c r="N213" s="55"/>
    </row>
    <row r="214" spans="2:14" ht="15" customHeight="1" x14ac:dyDescent="0.25">
      <c r="B214" s="52">
        <v>1</v>
      </c>
      <c r="C214" s="52"/>
      <c r="D214" s="52"/>
      <c r="E214" s="52"/>
      <c r="F214" s="52"/>
      <c r="G214" s="52"/>
      <c r="H214" s="54" t="s">
        <v>62</v>
      </c>
      <c r="I214" s="54"/>
      <c r="J214" s="54"/>
      <c r="K214" s="54"/>
      <c r="L214" s="54"/>
      <c r="M214" s="54"/>
      <c r="N214" s="54"/>
    </row>
    <row r="215" spans="2:14" ht="15" customHeight="1" x14ac:dyDescent="0.25">
      <c r="B215" s="52">
        <v>1</v>
      </c>
      <c r="C215" s="52"/>
      <c r="D215" s="52"/>
      <c r="E215" s="52"/>
      <c r="F215" s="52"/>
      <c r="G215" s="52"/>
      <c r="H215" s="54" t="s">
        <v>63</v>
      </c>
      <c r="I215" s="54"/>
      <c r="J215" s="54"/>
      <c r="K215" s="54"/>
      <c r="L215" s="54"/>
      <c r="M215" s="54"/>
      <c r="N215" s="54"/>
    </row>
    <row r="216" spans="2:14" ht="15" customHeight="1" x14ac:dyDescent="0.25">
      <c r="B216" s="52">
        <v>0</v>
      </c>
      <c r="C216" s="52"/>
      <c r="D216" s="52"/>
      <c r="E216" s="52"/>
      <c r="F216" s="52"/>
      <c r="G216" s="52"/>
      <c r="H216" s="54" t="s">
        <v>64</v>
      </c>
      <c r="I216" s="54"/>
      <c r="J216" s="54"/>
      <c r="K216" s="54"/>
      <c r="L216" s="54"/>
      <c r="M216" s="54"/>
      <c r="N216" s="54"/>
    </row>
    <row r="217" spans="2:14" ht="15" customHeight="1" x14ac:dyDescent="0.25">
      <c r="B217" s="62">
        <f>H219+H222+H225+H220+H223+H226</f>
        <v>41635</v>
      </c>
      <c r="C217" s="62"/>
      <c r="D217" s="55" t="s">
        <v>192</v>
      </c>
      <c r="E217" s="55"/>
      <c r="F217" s="55"/>
      <c r="G217" s="55"/>
      <c r="H217" s="55"/>
      <c r="I217" s="55"/>
      <c r="J217" s="55"/>
      <c r="K217" s="55"/>
      <c r="L217" s="55"/>
      <c r="M217" s="55"/>
      <c r="N217" s="55"/>
    </row>
    <row r="218" spans="2:14" ht="15" customHeight="1" x14ac:dyDescent="0.25">
      <c r="B218" s="52">
        <v>1</v>
      </c>
      <c r="C218" s="52"/>
      <c r="D218" s="52"/>
      <c r="E218" s="52"/>
      <c r="F218" s="52"/>
      <c r="G218" s="52"/>
      <c r="H218" s="61" t="s">
        <v>179</v>
      </c>
      <c r="I218" s="61"/>
      <c r="J218" s="61"/>
      <c r="K218" s="61"/>
      <c r="L218" s="61"/>
      <c r="M218" s="61"/>
      <c r="N218" s="61"/>
    </row>
    <row r="219" spans="2:14" x14ac:dyDescent="0.25">
      <c r="B219" s="139"/>
      <c r="C219" s="140"/>
      <c r="D219" s="140"/>
      <c r="E219" s="140"/>
      <c r="F219" s="140"/>
      <c r="G219" s="140"/>
      <c r="H219" s="141">
        <v>27670</v>
      </c>
      <c r="I219" s="142"/>
      <c r="J219" s="143"/>
      <c r="K219" s="144"/>
      <c r="L219" s="132" t="s">
        <v>178</v>
      </c>
      <c r="M219" s="133"/>
      <c r="N219" s="134"/>
    </row>
    <row r="220" spans="2:14" ht="15" customHeight="1" x14ac:dyDescent="0.25">
      <c r="B220" s="135"/>
      <c r="C220" s="101"/>
      <c r="D220" s="101"/>
      <c r="E220" s="101"/>
      <c r="F220" s="101"/>
      <c r="G220" s="101"/>
      <c r="H220" s="150">
        <v>374</v>
      </c>
      <c r="I220" s="145"/>
      <c r="J220" s="146"/>
      <c r="K220" s="38"/>
      <c r="L220" s="147" t="s">
        <v>190</v>
      </c>
      <c r="M220" s="148"/>
      <c r="N220" s="149"/>
    </row>
    <row r="221" spans="2:14" x14ac:dyDescent="0.25">
      <c r="B221" s="52">
        <v>1</v>
      </c>
      <c r="C221" s="52"/>
      <c r="D221" s="52"/>
      <c r="E221" s="52"/>
      <c r="F221" s="52"/>
      <c r="G221" s="52"/>
      <c r="H221" s="61" t="s">
        <v>180</v>
      </c>
      <c r="I221" s="61"/>
      <c r="J221" s="61"/>
      <c r="K221" s="61"/>
      <c r="L221" s="61"/>
      <c r="M221" s="61"/>
      <c r="N221" s="61"/>
    </row>
    <row r="222" spans="2:14" ht="15" customHeight="1" x14ac:dyDescent="0.25">
      <c r="B222" s="135"/>
      <c r="C222" s="101"/>
      <c r="D222" s="101"/>
      <c r="E222" s="101"/>
      <c r="F222" s="101"/>
      <c r="G222" s="136"/>
      <c r="H222" s="141">
        <v>13558</v>
      </c>
      <c r="I222" s="142"/>
      <c r="J222" s="143"/>
      <c r="K222" s="144"/>
      <c r="L222" s="132" t="s">
        <v>178</v>
      </c>
      <c r="M222" s="133"/>
      <c r="N222" s="134"/>
    </row>
    <row r="223" spans="2:14" x14ac:dyDescent="0.25">
      <c r="B223" s="135"/>
      <c r="C223" s="101"/>
      <c r="D223" s="101"/>
      <c r="E223" s="101"/>
      <c r="F223" s="101"/>
      <c r="G223" s="136"/>
      <c r="H223" s="145">
        <v>33</v>
      </c>
      <c r="I223" s="145"/>
      <c r="J223" s="146"/>
      <c r="K223" s="38"/>
      <c r="L223" s="147" t="s">
        <v>190</v>
      </c>
      <c r="M223" s="148"/>
      <c r="N223" s="149"/>
    </row>
    <row r="224" spans="2:14" ht="15" customHeight="1" x14ac:dyDescent="0.25">
      <c r="B224" s="52">
        <v>0</v>
      </c>
      <c r="C224" s="52"/>
      <c r="D224" s="52"/>
      <c r="E224" s="52"/>
      <c r="F224" s="52"/>
      <c r="G224" s="52"/>
      <c r="H224" s="61" t="s">
        <v>181</v>
      </c>
      <c r="I224" s="61"/>
      <c r="J224" s="61"/>
      <c r="K224" s="61"/>
      <c r="L224" s="61"/>
      <c r="M224" s="61"/>
      <c r="N224" s="61"/>
    </row>
    <row r="225" spans="2:14" ht="15" customHeight="1" x14ac:dyDescent="0.25">
      <c r="B225" s="135"/>
      <c r="C225" s="101"/>
      <c r="D225" s="101"/>
      <c r="E225" s="101"/>
      <c r="F225" s="101"/>
      <c r="G225" s="136"/>
      <c r="H225" s="141">
        <v>0</v>
      </c>
      <c r="I225" s="142"/>
      <c r="J225" s="143"/>
      <c r="K225" s="144"/>
      <c r="L225" s="132" t="s">
        <v>178</v>
      </c>
      <c r="M225" s="133"/>
      <c r="N225" s="134"/>
    </row>
    <row r="226" spans="2:14" ht="15" customHeight="1" x14ac:dyDescent="0.25">
      <c r="B226" s="135"/>
      <c r="C226" s="101"/>
      <c r="D226" s="101"/>
      <c r="E226" s="101"/>
      <c r="F226" s="101"/>
      <c r="G226" s="136"/>
      <c r="H226" s="145">
        <v>0</v>
      </c>
      <c r="I226" s="145"/>
      <c r="J226" s="146"/>
      <c r="K226" s="38"/>
      <c r="L226" s="147" t="s">
        <v>190</v>
      </c>
      <c r="M226" s="148"/>
      <c r="N226" s="149"/>
    </row>
    <row r="227" spans="2:14" ht="15" customHeight="1" x14ac:dyDescent="0.25">
      <c r="B227" s="62">
        <f>B228+B229+B230</f>
        <v>2</v>
      </c>
      <c r="C227" s="62"/>
      <c r="D227" s="55" t="s">
        <v>73</v>
      </c>
      <c r="E227" s="55"/>
      <c r="F227" s="55"/>
      <c r="G227" s="55"/>
      <c r="H227" s="55"/>
      <c r="I227" s="55"/>
      <c r="J227" s="55"/>
      <c r="K227" s="55"/>
      <c r="L227" s="55"/>
      <c r="M227" s="55"/>
      <c r="N227" s="55"/>
    </row>
    <row r="228" spans="2:14" ht="15" customHeight="1" x14ac:dyDescent="0.25">
      <c r="B228" s="52">
        <v>1</v>
      </c>
      <c r="C228" s="52"/>
      <c r="D228" s="52"/>
      <c r="E228" s="52"/>
      <c r="F228" s="52"/>
      <c r="G228" s="52"/>
      <c r="H228" s="54" t="s">
        <v>62</v>
      </c>
      <c r="I228" s="54"/>
      <c r="J228" s="54"/>
      <c r="K228" s="54"/>
      <c r="L228" s="54"/>
      <c r="M228" s="54"/>
      <c r="N228" s="54"/>
    </row>
    <row r="229" spans="2:14" ht="15" customHeight="1" x14ac:dyDescent="0.25">
      <c r="B229" s="52">
        <v>1</v>
      </c>
      <c r="C229" s="52"/>
      <c r="D229" s="52"/>
      <c r="E229" s="52"/>
      <c r="F229" s="52"/>
      <c r="G229" s="52"/>
      <c r="H229" s="54" t="s">
        <v>63</v>
      </c>
      <c r="I229" s="54"/>
      <c r="J229" s="54"/>
      <c r="K229" s="54"/>
      <c r="L229" s="54"/>
      <c r="M229" s="54"/>
      <c r="N229" s="54"/>
    </row>
    <row r="230" spans="2:14" ht="15" customHeight="1" x14ac:dyDescent="0.25">
      <c r="B230" s="52">
        <v>0</v>
      </c>
      <c r="C230" s="52"/>
      <c r="D230" s="52"/>
      <c r="E230" s="52"/>
      <c r="F230" s="52"/>
      <c r="G230" s="52"/>
      <c r="H230" s="54" t="s">
        <v>64</v>
      </c>
      <c r="I230" s="54"/>
      <c r="J230" s="54"/>
      <c r="K230" s="54"/>
      <c r="L230" s="54"/>
      <c r="M230" s="54"/>
      <c r="N230" s="54"/>
    </row>
    <row r="231" spans="2:14" ht="15" customHeight="1" x14ac:dyDescent="0.25">
      <c r="B231" s="62">
        <f>B232+B233+B234+B235</f>
        <v>456</v>
      </c>
      <c r="C231" s="62"/>
      <c r="D231" s="55" t="s">
        <v>191</v>
      </c>
      <c r="E231" s="55"/>
      <c r="F231" s="55"/>
      <c r="G231" s="55"/>
      <c r="H231" s="55"/>
      <c r="I231" s="55"/>
      <c r="J231" s="55"/>
      <c r="K231" s="55"/>
      <c r="L231" s="55"/>
      <c r="M231" s="55"/>
      <c r="N231" s="55"/>
    </row>
    <row r="232" spans="2:14" ht="15" customHeight="1" x14ac:dyDescent="0.25">
      <c r="B232" s="52">
        <v>267</v>
      </c>
      <c r="C232" s="52"/>
      <c r="D232" s="52"/>
      <c r="E232" s="52"/>
      <c r="F232" s="52"/>
      <c r="G232" s="52"/>
      <c r="H232" s="54" t="s">
        <v>62</v>
      </c>
      <c r="I232" s="54"/>
      <c r="J232" s="54"/>
      <c r="K232" s="54"/>
      <c r="L232" s="54"/>
      <c r="M232" s="54"/>
      <c r="N232" s="54"/>
    </row>
    <row r="233" spans="2:14" x14ac:dyDescent="0.25">
      <c r="B233" s="52">
        <v>146</v>
      </c>
      <c r="C233" s="52"/>
      <c r="D233" s="52"/>
      <c r="E233" s="52"/>
      <c r="F233" s="52"/>
      <c r="G233" s="52"/>
      <c r="H233" s="54" t="s">
        <v>85</v>
      </c>
      <c r="I233" s="54"/>
      <c r="J233" s="54"/>
      <c r="K233" s="54"/>
      <c r="L233" s="54"/>
      <c r="M233" s="54"/>
      <c r="N233" s="54"/>
    </row>
    <row r="234" spans="2:14" x14ac:dyDescent="0.25">
      <c r="B234" s="52">
        <v>28</v>
      </c>
      <c r="C234" s="52"/>
      <c r="D234" s="52"/>
      <c r="E234" s="52"/>
      <c r="F234" s="52"/>
      <c r="G234" s="52"/>
      <c r="H234" s="54" t="s">
        <v>64</v>
      </c>
      <c r="I234" s="54"/>
      <c r="J234" s="54"/>
      <c r="K234" s="54"/>
      <c r="L234" s="54"/>
      <c r="M234" s="54"/>
      <c r="N234" s="54"/>
    </row>
    <row r="235" spans="2:14" x14ac:dyDescent="0.25">
      <c r="B235" s="52">
        <v>15</v>
      </c>
      <c r="C235" s="52"/>
      <c r="D235" s="52"/>
      <c r="E235" s="52"/>
      <c r="F235" s="52"/>
      <c r="G235" s="52"/>
      <c r="H235" s="54" t="s">
        <v>72</v>
      </c>
      <c r="I235" s="54"/>
      <c r="J235" s="54"/>
      <c r="K235" s="54"/>
      <c r="L235" s="54"/>
      <c r="M235" s="54"/>
      <c r="N235" s="54"/>
    </row>
    <row r="236" spans="2:14" x14ac:dyDescent="0.25">
      <c r="B236" s="62">
        <f>B237+B238+B239+B240</f>
        <v>9</v>
      </c>
      <c r="C236" s="62"/>
      <c r="D236" s="55" t="s">
        <v>193</v>
      </c>
      <c r="E236" s="55"/>
      <c r="F236" s="55"/>
      <c r="G236" s="55"/>
      <c r="H236" s="55"/>
      <c r="I236" s="55"/>
      <c r="J236" s="55"/>
      <c r="K236" s="55"/>
      <c r="L236" s="55"/>
      <c r="M236" s="55"/>
      <c r="N236" s="55"/>
    </row>
    <row r="237" spans="2:14" x14ac:dyDescent="0.25">
      <c r="B237" s="151">
        <v>3</v>
      </c>
      <c r="C237" s="151"/>
      <c r="D237" s="151"/>
      <c r="E237" s="151"/>
      <c r="F237" s="151"/>
      <c r="G237" s="151"/>
      <c r="H237" s="152" t="s">
        <v>62</v>
      </c>
      <c r="I237" s="152"/>
      <c r="J237" s="152"/>
      <c r="K237" s="152"/>
      <c r="L237" s="152"/>
      <c r="M237" s="152"/>
      <c r="N237" s="152"/>
    </row>
    <row r="238" spans="2:14" x14ac:dyDescent="0.25">
      <c r="B238" s="151">
        <v>3</v>
      </c>
      <c r="C238" s="151"/>
      <c r="D238" s="151"/>
      <c r="E238" s="151"/>
      <c r="F238" s="151"/>
      <c r="G238" s="151"/>
      <c r="H238" s="152" t="s">
        <v>85</v>
      </c>
      <c r="I238" s="152"/>
      <c r="J238" s="152"/>
      <c r="K238" s="152"/>
      <c r="L238" s="152"/>
      <c r="M238" s="152"/>
      <c r="N238" s="152"/>
    </row>
    <row r="239" spans="2:14" x14ac:dyDescent="0.25">
      <c r="B239" s="151">
        <v>1</v>
      </c>
      <c r="C239" s="151"/>
      <c r="D239" s="151"/>
      <c r="E239" s="151"/>
      <c r="F239" s="151"/>
      <c r="G239" s="151"/>
      <c r="H239" s="152" t="s">
        <v>64</v>
      </c>
      <c r="I239" s="152"/>
      <c r="J239" s="152"/>
      <c r="K239" s="152"/>
      <c r="L239" s="152"/>
      <c r="M239" s="152"/>
      <c r="N239" s="152"/>
    </row>
    <row r="240" spans="2:14" x14ac:dyDescent="0.25">
      <c r="B240" s="151">
        <v>2</v>
      </c>
      <c r="C240" s="151"/>
      <c r="D240" s="151"/>
      <c r="E240" s="151"/>
      <c r="F240" s="151"/>
      <c r="G240" s="151"/>
      <c r="H240" s="152" t="s">
        <v>72</v>
      </c>
      <c r="I240" s="152"/>
      <c r="J240" s="152"/>
      <c r="K240" s="152"/>
      <c r="L240" s="152"/>
      <c r="M240" s="152"/>
      <c r="N240" s="152"/>
    </row>
    <row r="241" spans="2:14" x14ac:dyDescent="0.25">
      <c r="B241" s="106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</row>
    <row r="242" spans="2:14" ht="17.45" customHeight="1" x14ac:dyDescent="0.25">
      <c r="B242" s="80" t="s">
        <v>87</v>
      </c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</row>
    <row r="243" spans="2:14" ht="15" customHeight="1" x14ac:dyDescent="0.25">
      <c r="B243" s="108">
        <f>((B245+B248)/(B246+B249))</f>
        <v>2.0371212121212121</v>
      </c>
      <c r="C243" s="109"/>
      <c r="D243" s="109"/>
      <c r="E243" s="109"/>
      <c r="F243" s="109"/>
      <c r="G243" s="110"/>
      <c r="H243" s="111" t="s">
        <v>129</v>
      </c>
      <c r="I243" s="112"/>
      <c r="J243" s="112"/>
      <c r="K243" s="112"/>
      <c r="L243" s="112"/>
      <c r="M243" s="112"/>
      <c r="N243" s="112"/>
    </row>
    <row r="244" spans="2:14" ht="15" customHeight="1" x14ac:dyDescent="0.25">
      <c r="B244" s="58">
        <f>B245/B246</f>
        <v>2.8131868131868134</v>
      </c>
      <c r="C244" s="58"/>
      <c r="D244" s="58"/>
      <c r="E244" s="58"/>
      <c r="F244" s="58"/>
      <c r="G244" s="58"/>
      <c r="H244" s="58"/>
      <c r="I244" s="53" t="s">
        <v>131</v>
      </c>
      <c r="J244" s="53"/>
      <c r="K244" s="53"/>
      <c r="L244" s="53"/>
      <c r="M244" s="53"/>
      <c r="N244" s="53"/>
    </row>
    <row r="245" spans="2:14" x14ac:dyDescent="0.25">
      <c r="B245" s="52">
        <f>B41</f>
        <v>2304</v>
      </c>
      <c r="C245" s="52"/>
      <c r="D245" s="52"/>
      <c r="E245" s="52"/>
      <c r="F245" s="52"/>
      <c r="G245" s="52"/>
      <c r="H245" s="52"/>
      <c r="I245" s="52"/>
      <c r="J245" s="57" t="s">
        <v>145</v>
      </c>
      <c r="K245" s="57"/>
      <c r="L245" s="57"/>
      <c r="M245" s="57"/>
      <c r="N245" s="57"/>
    </row>
    <row r="246" spans="2:14" x14ac:dyDescent="0.25">
      <c r="B246" s="52">
        <v>819</v>
      </c>
      <c r="C246" s="52"/>
      <c r="D246" s="52"/>
      <c r="E246" s="52"/>
      <c r="F246" s="52"/>
      <c r="G246" s="52"/>
      <c r="H246" s="52"/>
      <c r="I246" s="52"/>
      <c r="J246" s="57" t="s">
        <v>130</v>
      </c>
      <c r="K246" s="57"/>
      <c r="L246" s="57"/>
      <c r="M246" s="57"/>
      <c r="N246" s="57"/>
    </row>
    <row r="247" spans="2:14" ht="15" customHeight="1" x14ac:dyDescent="0.25">
      <c r="B247" s="58">
        <f>B248/B249</f>
        <v>0.7684630738522954</v>
      </c>
      <c r="C247" s="58"/>
      <c r="D247" s="58"/>
      <c r="E247" s="58"/>
      <c r="F247" s="58"/>
      <c r="G247" s="58"/>
      <c r="H247" s="58"/>
      <c r="I247" s="53" t="s">
        <v>133</v>
      </c>
      <c r="J247" s="53"/>
      <c r="K247" s="53"/>
      <c r="L247" s="53"/>
      <c r="M247" s="53"/>
      <c r="N247" s="53"/>
    </row>
    <row r="248" spans="2:14" x14ac:dyDescent="0.25">
      <c r="B248" s="52">
        <f>B47</f>
        <v>385</v>
      </c>
      <c r="C248" s="52"/>
      <c r="D248" s="52"/>
      <c r="E248" s="52"/>
      <c r="F248" s="52"/>
      <c r="G248" s="52"/>
      <c r="H248" s="52"/>
      <c r="I248" s="52"/>
      <c r="J248" s="57" t="s">
        <v>146</v>
      </c>
      <c r="K248" s="57"/>
      <c r="L248" s="57"/>
      <c r="M248" s="57"/>
      <c r="N248" s="57"/>
    </row>
    <row r="249" spans="2:14" x14ac:dyDescent="0.25">
      <c r="B249" s="67">
        <v>501</v>
      </c>
      <c r="C249" s="67"/>
      <c r="D249" s="67"/>
      <c r="E249" s="67"/>
      <c r="F249" s="67"/>
      <c r="G249" s="67"/>
      <c r="H249" s="67"/>
      <c r="I249" s="67"/>
      <c r="J249" s="57" t="s">
        <v>132</v>
      </c>
      <c r="K249" s="57"/>
      <c r="L249" s="57"/>
      <c r="M249" s="57"/>
      <c r="N249" s="57"/>
    </row>
    <row r="250" spans="2:14" ht="15" customHeight="1" x14ac:dyDescent="0.25">
      <c r="B250" s="108">
        <f>((B252+B255+B258)/(B253+B256+B259))</f>
        <v>3.9734576757532283</v>
      </c>
      <c r="C250" s="109"/>
      <c r="D250" s="109"/>
      <c r="E250" s="109"/>
      <c r="F250" s="109"/>
      <c r="G250" s="110"/>
      <c r="H250" s="111" t="s">
        <v>136</v>
      </c>
      <c r="I250" s="112"/>
      <c r="J250" s="112"/>
      <c r="K250" s="112"/>
      <c r="L250" s="112"/>
      <c r="M250" s="112"/>
      <c r="N250" s="112"/>
    </row>
    <row r="251" spans="2:14" x14ac:dyDescent="0.25">
      <c r="B251" s="58">
        <f>B252/B253</f>
        <v>3.9246298788694483</v>
      </c>
      <c r="C251" s="58"/>
      <c r="D251" s="58"/>
      <c r="E251" s="58"/>
      <c r="F251" s="58"/>
      <c r="G251" s="58"/>
      <c r="H251" s="58"/>
      <c r="I251" s="53" t="s">
        <v>134</v>
      </c>
      <c r="J251" s="53"/>
      <c r="K251" s="53"/>
      <c r="L251" s="53"/>
      <c r="M251" s="53"/>
      <c r="N251" s="53"/>
    </row>
    <row r="252" spans="2:14" x14ac:dyDescent="0.25">
      <c r="B252" s="52">
        <f>B51</f>
        <v>2916</v>
      </c>
      <c r="C252" s="52"/>
      <c r="D252" s="52"/>
      <c r="E252" s="52"/>
      <c r="F252" s="52"/>
      <c r="G252" s="52"/>
      <c r="H252" s="52"/>
      <c r="I252" s="52"/>
      <c r="J252" s="57" t="s">
        <v>147</v>
      </c>
      <c r="K252" s="57"/>
      <c r="L252" s="57"/>
      <c r="M252" s="57"/>
      <c r="N252" s="57"/>
    </row>
    <row r="253" spans="2:14" x14ac:dyDescent="0.25">
      <c r="B253" s="52">
        <v>743</v>
      </c>
      <c r="C253" s="52"/>
      <c r="D253" s="52"/>
      <c r="E253" s="52"/>
      <c r="F253" s="52"/>
      <c r="G253" s="52"/>
      <c r="H253" s="52"/>
      <c r="I253" s="52"/>
      <c r="J253" s="57" t="s">
        <v>135</v>
      </c>
      <c r="K253" s="57"/>
      <c r="L253" s="57"/>
      <c r="M253" s="57"/>
      <c r="N253" s="57"/>
    </row>
    <row r="254" spans="2:14" ht="15" customHeight="1" x14ac:dyDescent="0.25">
      <c r="B254" s="58">
        <f>B255/B256</f>
        <v>4.2395209580838324</v>
      </c>
      <c r="C254" s="58"/>
      <c r="D254" s="58"/>
      <c r="E254" s="58"/>
      <c r="F254" s="58"/>
      <c r="G254" s="58"/>
      <c r="H254" s="58"/>
      <c r="I254" s="53" t="s">
        <v>137</v>
      </c>
      <c r="J254" s="53"/>
      <c r="K254" s="53"/>
      <c r="L254" s="53"/>
      <c r="M254" s="53"/>
      <c r="N254" s="53"/>
    </row>
    <row r="255" spans="2:14" x14ac:dyDescent="0.25">
      <c r="B255" s="52">
        <f>B63</f>
        <v>2124</v>
      </c>
      <c r="C255" s="52"/>
      <c r="D255" s="52"/>
      <c r="E255" s="52"/>
      <c r="F255" s="52"/>
      <c r="G255" s="52"/>
      <c r="H255" s="52"/>
      <c r="I255" s="52"/>
      <c r="J255" s="57" t="s">
        <v>148</v>
      </c>
      <c r="K255" s="57"/>
      <c r="L255" s="57"/>
      <c r="M255" s="57"/>
      <c r="N255" s="57"/>
    </row>
    <row r="256" spans="2:14" x14ac:dyDescent="0.25">
      <c r="B256" s="67">
        <v>501</v>
      </c>
      <c r="C256" s="67"/>
      <c r="D256" s="67"/>
      <c r="E256" s="67"/>
      <c r="F256" s="67"/>
      <c r="G256" s="67"/>
      <c r="H256" s="67"/>
      <c r="I256" s="67"/>
      <c r="J256" s="57" t="s">
        <v>127</v>
      </c>
      <c r="K256" s="57"/>
      <c r="L256" s="57"/>
      <c r="M256" s="57"/>
      <c r="N256" s="57"/>
    </row>
    <row r="257" spans="2:14" ht="15" customHeight="1" x14ac:dyDescent="0.25">
      <c r="B257" s="58">
        <f>B258/B259</f>
        <v>3.3266666666666667</v>
      </c>
      <c r="C257" s="58"/>
      <c r="D257" s="58"/>
      <c r="E257" s="58"/>
      <c r="F257" s="58"/>
      <c r="G257" s="58"/>
      <c r="H257" s="58"/>
      <c r="I257" s="53" t="s">
        <v>138</v>
      </c>
      <c r="J257" s="53"/>
      <c r="K257" s="53"/>
      <c r="L257" s="53"/>
      <c r="M257" s="53"/>
      <c r="N257" s="53"/>
    </row>
    <row r="258" spans="2:14" x14ac:dyDescent="0.25">
      <c r="B258" s="52">
        <f>B71</f>
        <v>499</v>
      </c>
      <c r="C258" s="52"/>
      <c r="D258" s="52"/>
      <c r="E258" s="52"/>
      <c r="F258" s="52"/>
      <c r="G258" s="52"/>
      <c r="H258" s="52"/>
      <c r="I258" s="52"/>
      <c r="J258" s="57" t="s">
        <v>149</v>
      </c>
      <c r="K258" s="57"/>
      <c r="L258" s="57"/>
      <c r="M258" s="57"/>
      <c r="N258" s="57"/>
    </row>
    <row r="259" spans="2:14" ht="15" customHeight="1" x14ac:dyDescent="0.25">
      <c r="B259" s="52">
        <v>150</v>
      </c>
      <c r="C259" s="52"/>
      <c r="D259" s="52"/>
      <c r="E259" s="52"/>
      <c r="F259" s="52"/>
      <c r="G259" s="52"/>
      <c r="H259" s="52"/>
      <c r="I259" s="52"/>
      <c r="J259" s="57" t="s">
        <v>139</v>
      </c>
      <c r="K259" s="57"/>
      <c r="L259" s="57"/>
      <c r="M259" s="57"/>
      <c r="N259" s="57"/>
    </row>
    <row r="260" spans="2:14" ht="20.25" x14ac:dyDescent="0.25">
      <c r="B260" s="80" t="s">
        <v>74</v>
      </c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</row>
    <row r="261" spans="2:14" ht="14.45" customHeight="1" x14ac:dyDescent="0.25">
      <c r="B261" s="69" t="s">
        <v>175</v>
      </c>
      <c r="C261" s="69"/>
      <c r="D261" s="69"/>
      <c r="E261" s="69"/>
      <c r="F261" s="69"/>
      <c r="G261" s="69"/>
      <c r="H261" s="69"/>
      <c r="I261" s="69"/>
      <c r="J261" s="69"/>
      <c r="K261" s="69"/>
      <c r="L261" s="69"/>
      <c r="M261" s="25" t="s">
        <v>12</v>
      </c>
      <c r="N261" s="25" t="s">
        <v>11</v>
      </c>
    </row>
    <row r="262" spans="2:14" x14ac:dyDescent="0.25">
      <c r="B262" s="59">
        <f>B264+B267+B270+B271+B272+B273+B274+B275+B276+B277+B278</f>
        <v>1093</v>
      </c>
      <c r="C262" s="59"/>
      <c r="D262" s="60" t="s">
        <v>75</v>
      </c>
      <c r="E262" s="60"/>
      <c r="F262" s="60"/>
      <c r="G262" s="60"/>
      <c r="H262" s="60"/>
      <c r="I262" s="60"/>
      <c r="J262" s="60"/>
      <c r="K262" s="60"/>
      <c r="L262" s="60"/>
      <c r="M262" s="17">
        <f>M264+M267+M270+M273+M276+M277+M278</f>
        <v>610</v>
      </c>
      <c r="N262" s="17">
        <f>N264+N267+N270+N273+N276+N277+N278</f>
        <v>300</v>
      </c>
    </row>
    <row r="263" spans="2:14" ht="15" customHeight="1" x14ac:dyDescent="0.25">
      <c r="B263" s="56">
        <f>B262/B39</f>
        <v>0.13283908604764219</v>
      </c>
      <c r="C263" s="56"/>
      <c r="D263" s="111" t="s">
        <v>169</v>
      </c>
      <c r="E263" s="112"/>
      <c r="F263" s="112"/>
      <c r="G263" s="112"/>
      <c r="H263" s="112"/>
      <c r="I263" s="112"/>
      <c r="J263" s="112"/>
      <c r="K263" s="112"/>
      <c r="L263" s="112"/>
      <c r="M263" s="112"/>
      <c r="N263" s="138"/>
    </row>
    <row r="264" spans="2:14" x14ac:dyDescent="0.25">
      <c r="B264" s="137">
        <f>B265+B266</f>
        <v>415</v>
      </c>
      <c r="C264" s="137"/>
      <c r="D264" s="137"/>
      <c r="E264" s="137"/>
      <c r="F264" s="55" t="s">
        <v>144</v>
      </c>
      <c r="G264" s="55"/>
      <c r="H264" s="55"/>
      <c r="I264" s="55"/>
      <c r="J264" s="55"/>
      <c r="K264" s="55"/>
      <c r="L264" s="55"/>
      <c r="M264" s="20">
        <f>M265+M266</f>
        <v>285</v>
      </c>
      <c r="N264" s="20">
        <f>N265+N266</f>
        <v>130</v>
      </c>
    </row>
    <row r="265" spans="2:14" x14ac:dyDescent="0.25">
      <c r="B265" s="52">
        <f>M265+N265</f>
        <v>195</v>
      </c>
      <c r="C265" s="52"/>
      <c r="D265" s="52"/>
      <c r="E265" s="52"/>
      <c r="F265" s="52"/>
      <c r="G265" s="52"/>
      <c r="H265" s="52"/>
      <c r="I265" s="54" t="s">
        <v>76</v>
      </c>
      <c r="J265" s="54"/>
      <c r="K265" s="54"/>
      <c r="L265" s="54"/>
      <c r="M265" s="44">
        <f>76+40</f>
        <v>116</v>
      </c>
      <c r="N265" s="44">
        <f>41+38</f>
        <v>79</v>
      </c>
    </row>
    <row r="266" spans="2:14" x14ac:dyDescent="0.25">
      <c r="B266" s="52">
        <f>M266+N266</f>
        <v>220</v>
      </c>
      <c r="C266" s="52"/>
      <c r="D266" s="52"/>
      <c r="E266" s="52"/>
      <c r="F266" s="52"/>
      <c r="G266" s="52"/>
      <c r="H266" s="52"/>
      <c r="I266" s="54" t="s">
        <v>77</v>
      </c>
      <c r="J266" s="54"/>
      <c r="K266" s="54"/>
      <c r="L266" s="54"/>
      <c r="M266" s="44">
        <f>135+34</f>
        <v>169</v>
      </c>
      <c r="N266" s="44">
        <f>44+7</f>
        <v>51</v>
      </c>
    </row>
    <row r="267" spans="2:14" x14ac:dyDescent="0.25">
      <c r="B267" s="62">
        <f>B268+B269</f>
        <v>44</v>
      </c>
      <c r="C267" s="62"/>
      <c r="D267" s="62"/>
      <c r="E267" s="62"/>
      <c r="F267" s="68" t="s">
        <v>174</v>
      </c>
      <c r="G267" s="68"/>
      <c r="H267" s="68"/>
      <c r="I267" s="68"/>
      <c r="J267" s="68"/>
      <c r="K267" s="68"/>
      <c r="L267" s="68"/>
      <c r="M267" s="20">
        <f>M268+M269</f>
        <v>14</v>
      </c>
      <c r="N267" s="20">
        <f>N268+N269</f>
        <v>30</v>
      </c>
    </row>
    <row r="268" spans="2:14" x14ac:dyDescent="0.25">
      <c r="B268" s="52">
        <f t="shared" ref="B268:B278" si="6">M268+N268</f>
        <v>9</v>
      </c>
      <c r="C268" s="52"/>
      <c r="D268" s="52"/>
      <c r="E268" s="52"/>
      <c r="F268" s="52"/>
      <c r="G268" s="52"/>
      <c r="H268" s="52"/>
      <c r="I268" s="54" t="s">
        <v>76</v>
      </c>
      <c r="J268" s="54"/>
      <c r="K268" s="54"/>
      <c r="L268" s="54"/>
      <c r="M268" s="44">
        <v>3</v>
      </c>
      <c r="N268" s="44">
        <v>6</v>
      </c>
    </row>
    <row r="269" spans="2:14" x14ac:dyDescent="0.25">
      <c r="B269" s="52">
        <f t="shared" si="6"/>
        <v>35</v>
      </c>
      <c r="C269" s="52"/>
      <c r="D269" s="52"/>
      <c r="E269" s="52"/>
      <c r="F269" s="52"/>
      <c r="G269" s="52"/>
      <c r="H269" s="52"/>
      <c r="I269" s="54" t="s">
        <v>77</v>
      </c>
      <c r="J269" s="54"/>
      <c r="K269" s="54"/>
      <c r="L269" s="54"/>
      <c r="M269" s="44">
        <v>11</v>
      </c>
      <c r="N269" s="44">
        <v>24</v>
      </c>
    </row>
    <row r="270" spans="2:14" ht="14.45" customHeight="1" x14ac:dyDescent="0.25">
      <c r="B270" s="128">
        <f t="shared" si="6"/>
        <v>104</v>
      </c>
      <c r="C270" s="129"/>
      <c r="D270" s="129"/>
      <c r="E270" s="130"/>
      <c r="F270" s="113" t="s">
        <v>184</v>
      </c>
      <c r="G270" s="114"/>
      <c r="H270" s="114"/>
      <c r="I270" s="114"/>
      <c r="J270" s="114"/>
      <c r="K270" s="114"/>
      <c r="L270" s="115"/>
      <c r="M270" s="20">
        <f>62+16</f>
        <v>78</v>
      </c>
      <c r="N270" s="20">
        <f>25+1</f>
        <v>26</v>
      </c>
    </row>
    <row r="271" spans="2:14" ht="14.45" customHeight="1" x14ac:dyDescent="0.25">
      <c r="B271" s="128">
        <f t="shared" ref="B271:B272" si="7">M271+N271</f>
        <v>19</v>
      </c>
      <c r="C271" s="129"/>
      <c r="D271" s="129"/>
      <c r="E271" s="130"/>
      <c r="F271" s="113" t="s">
        <v>185</v>
      </c>
      <c r="G271" s="114"/>
      <c r="H271" s="114"/>
      <c r="I271" s="114"/>
      <c r="J271" s="114"/>
      <c r="K271" s="114"/>
      <c r="L271" s="115"/>
      <c r="M271" s="20">
        <f>8+6</f>
        <v>14</v>
      </c>
      <c r="N271" s="20">
        <v>5</v>
      </c>
    </row>
    <row r="272" spans="2:14" ht="14.45" customHeight="1" x14ac:dyDescent="0.25">
      <c r="B272" s="128">
        <f t="shared" si="7"/>
        <v>48</v>
      </c>
      <c r="C272" s="129"/>
      <c r="D272" s="129"/>
      <c r="E272" s="130"/>
      <c r="F272" s="113" t="s">
        <v>186</v>
      </c>
      <c r="G272" s="114"/>
      <c r="H272" s="114"/>
      <c r="I272" s="114"/>
      <c r="J272" s="114"/>
      <c r="K272" s="114"/>
      <c r="L272" s="115"/>
      <c r="M272" s="20">
        <f>23+8</f>
        <v>31</v>
      </c>
      <c r="N272" s="20">
        <f>8+9</f>
        <v>17</v>
      </c>
    </row>
    <row r="273" spans="2:15" ht="14.45" customHeight="1" x14ac:dyDescent="0.25">
      <c r="B273" s="128">
        <f t="shared" si="6"/>
        <v>102</v>
      </c>
      <c r="C273" s="129"/>
      <c r="D273" s="129"/>
      <c r="E273" s="130"/>
      <c r="F273" s="113" t="s">
        <v>187</v>
      </c>
      <c r="G273" s="114"/>
      <c r="H273" s="114"/>
      <c r="I273" s="114"/>
      <c r="J273" s="114"/>
      <c r="K273" s="114"/>
      <c r="L273" s="115"/>
      <c r="M273" s="20">
        <f>46+20</f>
        <v>66</v>
      </c>
      <c r="N273" s="20">
        <f>23+13</f>
        <v>36</v>
      </c>
    </row>
    <row r="274" spans="2:15" ht="14.45" customHeight="1" x14ac:dyDescent="0.25">
      <c r="B274" s="128">
        <f t="shared" ref="B274" si="8">M274+N274</f>
        <v>30</v>
      </c>
      <c r="C274" s="129"/>
      <c r="D274" s="129"/>
      <c r="E274" s="130"/>
      <c r="F274" s="113" t="s">
        <v>188</v>
      </c>
      <c r="G274" s="114"/>
      <c r="H274" s="114"/>
      <c r="I274" s="114"/>
      <c r="J274" s="114"/>
      <c r="K274" s="114"/>
      <c r="L274" s="115"/>
      <c r="M274" s="20">
        <v>30</v>
      </c>
      <c r="N274" s="20">
        <v>0</v>
      </c>
    </row>
    <row r="275" spans="2:15" ht="14.45" customHeight="1" x14ac:dyDescent="0.25">
      <c r="B275" s="128">
        <f t="shared" ref="B275" si="9">M275+N275</f>
        <v>86</v>
      </c>
      <c r="C275" s="129"/>
      <c r="D275" s="129"/>
      <c r="E275" s="130"/>
      <c r="F275" s="113" t="s">
        <v>183</v>
      </c>
      <c r="G275" s="114"/>
      <c r="H275" s="114"/>
      <c r="I275" s="114"/>
      <c r="J275" s="114"/>
      <c r="K275" s="114"/>
      <c r="L275" s="115"/>
      <c r="M275" s="20">
        <v>45</v>
      </c>
      <c r="N275" s="20">
        <v>41</v>
      </c>
    </row>
    <row r="276" spans="2:15" ht="14.45" customHeight="1" x14ac:dyDescent="0.25">
      <c r="B276" s="128">
        <f t="shared" si="6"/>
        <v>48</v>
      </c>
      <c r="C276" s="129"/>
      <c r="D276" s="129"/>
      <c r="E276" s="130"/>
      <c r="F276" s="55" t="s">
        <v>167</v>
      </c>
      <c r="G276" s="55"/>
      <c r="H276" s="55"/>
      <c r="I276" s="55"/>
      <c r="J276" s="55"/>
      <c r="K276" s="55"/>
      <c r="L276" s="55"/>
      <c r="M276" s="20">
        <f>11+15</f>
        <v>26</v>
      </c>
      <c r="N276" s="20">
        <f>4+18</f>
        <v>22</v>
      </c>
    </row>
    <row r="277" spans="2:15" x14ac:dyDescent="0.25">
      <c r="B277" s="128">
        <f t="shared" si="6"/>
        <v>29</v>
      </c>
      <c r="C277" s="129"/>
      <c r="D277" s="129"/>
      <c r="E277" s="130"/>
      <c r="F277" s="68" t="s">
        <v>168</v>
      </c>
      <c r="G277" s="68"/>
      <c r="H277" s="68"/>
      <c r="I277" s="68"/>
      <c r="J277" s="68"/>
      <c r="K277" s="68"/>
      <c r="L277" s="68"/>
      <c r="M277" s="20">
        <v>23</v>
      </c>
      <c r="N277" s="20">
        <v>6</v>
      </c>
    </row>
    <row r="278" spans="2:15" x14ac:dyDescent="0.25">
      <c r="B278" s="128">
        <f t="shared" si="6"/>
        <v>168</v>
      </c>
      <c r="C278" s="129"/>
      <c r="D278" s="129"/>
      <c r="E278" s="130"/>
      <c r="F278" s="68" t="s">
        <v>182</v>
      </c>
      <c r="G278" s="68"/>
      <c r="H278" s="68"/>
      <c r="I278" s="68"/>
      <c r="J278" s="68"/>
      <c r="K278" s="68"/>
      <c r="L278" s="68"/>
      <c r="M278" s="20">
        <f>112+6</f>
        <v>118</v>
      </c>
      <c r="N278" s="20">
        <f>44+6</f>
        <v>50</v>
      </c>
    </row>
    <row r="279" spans="2:15" x14ac:dyDescent="0.25">
      <c r="B279" s="106"/>
      <c r="C279" s="106"/>
      <c r="D279" s="106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</row>
    <row r="280" spans="2:15" ht="23.45" customHeight="1" x14ac:dyDescent="0.25">
      <c r="B280" s="80" t="s">
        <v>125</v>
      </c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</row>
    <row r="281" spans="2:15" ht="15" customHeight="1" x14ac:dyDescent="0.25">
      <c r="B281" s="69" t="s">
        <v>175</v>
      </c>
      <c r="C281" s="69"/>
      <c r="D281" s="69"/>
      <c r="E281" s="69"/>
      <c r="F281" s="69"/>
      <c r="G281" s="69"/>
      <c r="H281" s="69"/>
      <c r="I281" s="69"/>
      <c r="J281" s="69"/>
      <c r="K281" s="69"/>
      <c r="L281" s="69"/>
      <c r="M281" s="10" t="s">
        <v>12</v>
      </c>
      <c r="N281" s="10" t="s">
        <v>11</v>
      </c>
    </row>
    <row r="282" spans="2:15" x14ac:dyDescent="0.25">
      <c r="B282" s="87">
        <f>B283+B289+B296</f>
        <v>770</v>
      </c>
      <c r="C282" s="87"/>
      <c r="D282" s="131" t="s">
        <v>88</v>
      </c>
      <c r="E282" s="131"/>
      <c r="F282" s="131"/>
      <c r="G282" s="131"/>
      <c r="H282" s="131"/>
      <c r="I282" s="131"/>
      <c r="J282" s="131"/>
      <c r="K282" s="131"/>
      <c r="L282" s="131"/>
      <c r="M282" s="17">
        <f>M283+M289+M296</f>
        <v>480</v>
      </c>
      <c r="N282" s="17">
        <f>N283+N289+N296</f>
        <v>290</v>
      </c>
      <c r="O282" s="27"/>
    </row>
    <row r="283" spans="2:15" ht="14.45" customHeight="1" x14ac:dyDescent="0.25">
      <c r="B283" s="62">
        <f>SUM(B284:E288)</f>
        <v>660</v>
      </c>
      <c r="C283" s="62"/>
      <c r="D283" s="62"/>
      <c r="E283" s="113" t="s">
        <v>89</v>
      </c>
      <c r="F283" s="114"/>
      <c r="G283" s="114"/>
      <c r="H283" s="114"/>
      <c r="I283" s="114"/>
      <c r="J283" s="114"/>
      <c r="K283" s="114"/>
      <c r="L283" s="115"/>
      <c r="M283" s="23">
        <f>SUM(M284:M288)</f>
        <v>428</v>
      </c>
      <c r="N283" s="23">
        <f>SUM(N284:N288)</f>
        <v>232</v>
      </c>
      <c r="O283" s="27"/>
    </row>
    <row r="284" spans="2:15" ht="14.45" customHeight="1" x14ac:dyDescent="0.25">
      <c r="B284" s="52">
        <f>M284+N284</f>
        <v>238</v>
      </c>
      <c r="C284" s="52"/>
      <c r="D284" s="52"/>
      <c r="E284" s="52"/>
      <c r="F284" s="57" t="s">
        <v>90</v>
      </c>
      <c r="G284" s="57"/>
      <c r="H284" s="57"/>
      <c r="I284" s="57"/>
      <c r="J284" s="57"/>
      <c r="K284" s="57"/>
      <c r="L284" s="57"/>
      <c r="M284" s="44">
        <v>169</v>
      </c>
      <c r="N284" s="44">
        <v>69</v>
      </c>
      <c r="O284" s="27"/>
    </row>
    <row r="285" spans="2:15" ht="15" customHeight="1" x14ac:dyDescent="0.25">
      <c r="B285" s="52">
        <f>M285+N285</f>
        <v>131</v>
      </c>
      <c r="C285" s="52"/>
      <c r="D285" s="52"/>
      <c r="E285" s="52"/>
      <c r="F285" s="57" t="s">
        <v>91</v>
      </c>
      <c r="G285" s="57"/>
      <c r="H285" s="57"/>
      <c r="I285" s="57"/>
      <c r="J285" s="57"/>
      <c r="K285" s="57"/>
      <c r="L285" s="57"/>
      <c r="M285" s="44">
        <v>87</v>
      </c>
      <c r="N285" s="44">
        <v>44</v>
      </c>
      <c r="O285" s="27"/>
    </row>
    <row r="286" spans="2:15" x14ac:dyDescent="0.25">
      <c r="B286" s="52">
        <f>M286+N286</f>
        <v>157</v>
      </c>
      <c r="C286" s="52"/>
      <c r="D286" s="52"/>
      <c r="E286" s="52"/>
      <c r="F286" s="57" t="s">
        <v>92</v>
      </c>
      <c r="G286" s="57"/>
      <c r="H286" s="57"/>
      <c r="I286" s="57"/>
      <c r="J286" s="57"/>
      <c r="K286" s="57"/>
      <c r="L286" s="57"/>
      <c r="M286" s="44">
        <v>97</v>
      </c>
      <c r="N286" s="44">
        <v>60</v>
      </c>
      <c r="O286" s="27"/>
    </row>
    <row r="287" spans="2:15" x14ac:dyDescent="0.25">
      <c r="B287" s="52">
        <f>M287+N287</f>
        <v>94</v>
      </c>
      <c r="C287" s="52"/>
      <c r="D287" s="52"/>
      <c r="E287" s="52"/>
      <c r="F287" s="118" t="s">
        <v>93</v>
      </c>
      <c r="G287" s="118"/>
      <c r="H287" s="118"/>
      <c r="I287" s="118"/>
      <c r="J287" s="118"/>
      <c r="K287" s="118"/>
      <c r="L287" s="118"/>
      <c r="M287" s="44">
        <v>53</v>
      </c>
      <c r="N287" s="44">
        <v>41</v>
      </c>
      <c r="O287" s="27"/>
    </row>
    <row r="288" spans="2:15" x14ac:dyDescent="0.25">
      <c r="B288" s="52">
        <f>M288+N288</f>
        <v>40</v>
      </c>
      <c r="C288" s="52"/>
      <c r="D288" s="52"/>
      <c r="E288" s="52"/>
      <c r="F288" s="118" t="s">
        <v>94</v>
      </c>
      <c r="G288" s="118"/>
      <c r="H288" s="118"/>
      <c r="I288" s="118"/>
      <c r="J288" s="118"/>
      <c r="K288" s="118"/>
      <c r="L288" s="118"/>
      <c r="M288" s="18">
        <v>22</v>
      </c>
      <c r="N288" s="18">
        <v>18</v>
      </c>
      <c r="O288" s="27"/>
    </row>
    <row r="289" spans="2:15" x14ac:dyDescent="0.25">
      <c r="B289" s="127">
        <f>SUM(B290:E295)</f>
        <v>71</v>
      </c>
      <c r="C289" s="127"/>
      <c r="D289" s="127"/>
      <c r="E289" s="119" t="s">
        <v>95</v>
      </c>
      <c r="F289" s="119"/>
      <c r="G289" s="119"/>
      <c r="H289" s="119"/>
      <c r="I289" s="119"/>
      <c r="J289" s="119"/>
      <c r="K289" s="119"/>
      <c r="L289" s="119"/>
      <c r="M289" s="21">
        <f>SUM(M290:M295)</f>
        <v>25</v>
      </c>
      <c r="N289" s="21">
        <f>SUM(N290:N295)</f>
        <v>46</v>
      </c>
      <c r="O289" s="27"/>
    </row>
    <row r="290" spans="2:15" x14ac:dyDescent="0.25">
      <c r="B290" s="117">
        <f>M290+N290</f>
        <v>5</v>
      </c>
      <c r="C290" s="117"/>
      <c r="D290" s="117"/>
      <c r="E290" s="117"/>
      <c r="F290" s="118" t="s">
        <v>90</v>
      </c>
      <c r="G290" s="118"/>
      <c r="H290" s="118"/>
      <c r="I290" s="118"/>
      <c r="J290" s="118"/>
      <c r="K290" s="118"/>
      <c r="L290" s="118"/>
      <c r="M290" s="18">
        <v>2</v>
      </c>
      <c r="N290" s="18">
        <v>3</v>
      </c>
      <c r="O290" s="27"/>
    </row>
    <row r="291" spans="2:15" x14ac:dyDescent="0.25">
      <c r="B291" s="117">
        <f>M291+N291</f>
        <v>12</v>
      </c>
      <c r="C291" s="117"/>
      <c r="D291" s="117"/>
      <c r="E291" s="117"/>
      <c r="F291" s="118" t="s">
        <v>91</v>
      </c>
      <c r="G291" s="118"/>
      <c r="H291" s="118"/>
      <c r="I291" s="118"/>
      <c r="J291" s="118"/>
      <c r="K291" s="118"/>
      <c r="L291" s="118"/>
      <c r="M291" s="18">
        <v>1</v>
      </c>
      <c r="N291" s="18">
        <v>11</v>
      </c>
      <c r="O291" s="27"/>
    </row>
    <row r="292" spans="2:15" x14ac:dyDescent="0.25">
      <c r="B292" s="117">
        <f>M292+N292</f>
        <v>23</v>
      </c>
      <c r="C292" s="117"/>
      <c r="D292" s="117"/>
      <c r="E292" s="117"/>
      <c r="F292" s="118" t="s">
        <v>92</v>
      </c>
      <c r="G292" s="118"/>
      <c r="H292" s="118"/>
      <c r="I292" s="118"/>
      <c r="J292" s="118"/>
      <c r="K292" s="118"/>
      <c r="L292" s="118"/>
      <c r="M292" s="18">
        <v>11</v>
      </c>
      <c r="N292" s="18">
        <v>12</v>
      </c>
      <c r="O292" s="27"/>
    </row>
    <row r="293" spans="2:15" x14ac:dyDescent="0.25">
      <c r="B293" s="117">
        <f t="shared" ref="B293" si="10">M293+N293</f>
        <v>1</v>
      </c>
      <c r="C293" s="117"/>
      <c r="D293" s="117"/>
      <c r="E293" s="117"/>
      <c r="F293" s="118" t="s">
        <v>93</v>
      </c>
      <c r="G293" s="118"/>
      <c r="H293" s="118"/>
      <c r="I293" s="118"/>
      <c r="J293" s="118"/>
      <c r="K293" s="118"/>
      <c r="L293" s="118"/>
      <c r="M293" s="18">
        <v>1</v>
      </c>
      <c r="N293" s="18">
        <v>0</v>
      </c>
      <c r="O293" s="27"/>
    </row>
    <row r="294" spans="2:15" x14ac:dyDescent="0.25">
      <c r="B294" s="117">
        <f>M294+N294</f>
        <v>1</v>
      </c>
      <c r="C294" s="117"/>
      <c r="D294" s="117"/>
      <c r="E294" s="117"/>
      <c r="F294" s="118" t="s">
        <v>94</v>
      </c>
      <c r="G294" s="118"/>
      <c r="H294" s="118"/>
      <c r="I294" s="118"/>
      <c r="J294" s="118"/>
      <c r="K294" s="118"/>
      <c r="L294" s="118"/>
      <c r="M294" s="18">
        <v>1</v>
      </c>
      <c r="N294" s="18">
        <v>0</v>
      </c>
      <c r="O294" s="27"/>
    </row>
    <row r="295" spans="2:15" x14ac:dyDescent="0.25">
      <c r="B295" s="117">
        <f>M295+N295</f>
        <v>29</v>
      </c>
      <c r="C295" s="117"/>
      <c r="D295" s="117"/>
      <c r="E295" s="117"/>
      <c r="F295" s="118" t="s">
        <v>72</v>
      </c>
      <c r="G295" s="118"/>
      <c r="H295" s="118"/>
      <c r="I295" s="118"/>
      <c r="J295" s="118"/>
      <c r="K295" s="118"/>
      <c r="L295" s="118"/>
      <c r="M295" s="18">
        <v>9</v>
      </c>
      <c r="N295" s="18">
        <v>20</v>
      </c>
      <c r="O295" s="27"/>
    </row>
    <row r="296" spans="2:15" x14ac:dyDescent="0.25">
      <c r="B296" s="126">
        <f>SUM(B297:E301)</f>
        <v>39</v>
      </c>
      <c r="C296" s="127"/>
      <c r="D296" s="127"/>
      <c r="E296" s="119" t="s">
        <v>96</v>
      </c>
      <c r="F296" s="119"/>
      <c r="G296" s="119"/>
      <c r="H296" s="119"/>
      <c r="I296" s="119"/>
      <c r="J296" s="119"/>
      <c r="K296" s="119"/>
      <c r="L296" s="119"/>
      <c r="M296" s="22">
        <f>SUM(M297:M301)</f>
        <v>27</v>
      </c>
      <c r="N296" s="22">
        <f>SUM(N297:N301)</f>
        <v>12</v>
      </c>
      <c r="O296" s="27"/>
    </row>
    <row r="297" spans="2:15" x14ac:dyDescent="0.25">
      <c r="B297" s="116">
        <f>M297+N297</f>
        <v>8</v>
      </c>
      <c r="C297" s="117"/>
      <c r="D297" s="117"/>
      <c r="E297" s="117"/>
      <c r="F297" s="118" t="s">
        <v>62</v>
      </c>
      <c r="G297" s="118"/>
      <c r="H297" s="118"/>
      <c r="I297" s="118"/>
      <c r="J297" s="118"/>
      <c r="K297" s="118"/>
      <c r="L297" s="118"/>
      <c r="M297" s="19">
        <v>7</v>
      </c>
      <c r="N297" s="18">
        <v>1</v>
      </c>
      <c r="O297" s="27"/>
    </row>
    <row r="298" spans="2:15" x14ac:dyDescent="0.25">
      <c r="B298" s="116">
        <f>M298+N298</f>
        <v>6</v>
      </c>
      <c r="C298" s="117"/>
      <c r="D298" s="117"/>
      <c r="E298" s="117"/>
      <c r="F298" s="118" t="s">
        <v>63</v>
      </c>
      <c r="G298" s="118"/>
      <c r="H298" s="118"/>
      <c r="I298" s="118"/>
      <c r="J298" s="118"/>
      <c r="K298" s="118"/>
      <c r="L298" s="118"/>
      <c r="M298" s="18">
        <v>5</v>
      </c>
      <c r="N298" s="18">
        <v>1</v>
      </c>
      <c r="O298" s="27"/>
    </row>
    <row r="299" spans="2:15" x14ac:dyDescent="0.25">
      <c r="B299" s="116">
        <f>M299+N299</f>
        <v>3</v>
      </c>
      <c r="C299" s="117"/>
      <c r="D299" s="117"/>
      <c r="E299" s="117"/>
      <c r="F299" s="118" t="s">
        <v>64</v>
      </c>
      <c r="G299" s="118"/>
      <c r="H299" s="118"/>
      <c r="I299" s="118"/>
      <c r="J299" s="118"/>
      <c r="K299" s="118"/>
      <c r="L299" s="118"/>
      <c r="M299" s="18">
        <v>3</v>
      </c>
      <c r="N299" s="18">
        <v>0</v>
      </c>
      <c r="O299" s="27"/>
    </row>
    <row r="300" spans="2:15" x14ac:dyDescent="0.25">
      <c r="B300" s="116">
        <f>M300+N300</f>
        <v>4</v>
      </c>
      <c r="C300" s="117"/>
      <c r="D300" s="117"/>
      <c r="E300" s="117"/>
      <c r="F300" s="118" t="s">
        <v>97</v>
      </c>
      <c r="G300" s="118"/>
      <c r="H300" s="118"/>
      <c r="I300" s="118"/>
      <c r="J300" s="118"/>
      <c r="K300" s="118"/>
      <c r="L300" s="118"/>
      <c r="M300" s="18">
        <v>4</v>
      </c>
      <c r="N300" s="18">
        <v>0</v>
      </c>
      <c r="O300" s="27"/>
    </row>
    <row r="301" spans="2:15" x14ac:dyDescent="0.25">
      <c r="B301" s="116">
        <f>M301+N301</f>
        <v>18</v>
      </c>
      <c r="C301" s="117"/>
      <c r="D301" s="117"/>
      <c r="E301" s="117"/>
      <c r="F301" s="118" t="s">
        <v>98</v>
      </c>
      <c r="G301" s="118"/>
      <c r="H301" s="118"/>
      <c r="I301" s="118"/>
      <c r="J301" s="118"/>
      <c r="K301" s="118"/>
      <c r="L301" s="118"/>
      <c r="M301" s="18">
        <v>8</v>
      </c>
      <c r="N301" s="18">
        <v>10</v>
      </c>
      <c r="O301" s="27"/>
    </row>
    <row r="302" spans="2:15" x14ac:dyDescent="0.25">
      <c r="B302" s="156"/>
      <c r="C302" s="157"/>
      <c r="D302" s="157"/>
      <c r="E302" s="157"/>
      <c r="F302" s="158"/>
      <c r="G302" s="158"/>
      <c r="H302" s="158"/>
      <c r="I302" s="158"/>
      <c r="J302" s="158"/>
      <c r="K302" s="158"/>
      <c r="L302" s="158"/>
      <c r="M302" s="159"/>
      <c r="N302" s="159"/>
      <c r="O302" s="27"/>
    </row>
    <row r="303" spans="2:15" x14ac:dyDescent="0.25">
      <c r="B303" s="156"/>
      <c r="C303" s="157"/>
      <c r="D303" s="157"/>
      <c r="E303" s="157"/>
      <c r="F303" s="158"/>
      <c r="G303" s="158"/>
      <c r="H303" s="158"/>
      <c r="I303" s="158"/>
      <c r="J303" s="158"/>
      <c r="K303" s="158"/>
      <c r="L303" s="158"/>
      <c r="M303" s="159"/>
      <c r="N303" s="159"/>
      <c r="O303" s="27"/>
    </row>
    <row r="304" spans="2:15" x14ac:dyDescent="0.25">
      <c r="B304" s="156"/>
      <c r="C304" s="157"/>
      <c r="D304" s="157"/>
      <c r="E304" s="157"/>
      <c r="F304" s="158"/>
      <c r="G304" s="158"/>
      <c r="H304" s="158"/>
      <c r="I304" s="158"/>
      <c r="J304" s="158"/>
      <c r="K304" s="158"/>
      <c r="L304" s="158"/>
      <c r="M304" s="159"/>
      <c r="N304" s="159"/>
      <c r="O304" s="27"/>
    </row>
    <row r="305" spans="2:16" ht="16.5" x14ac:dyDescent="0.25">
      <c r="B305" s="160" t="s">
        <v>99</v>
      </c>
      <c r="C305" s="160"/>
      <c r="D305" s="160"/>
      <c r="E305" s="160"/>
      <c r="F305" s="160"/>
      <c r="G305" s="160"/>
      <c r="H305" s="160"/>
      <c r="I305" s="160"/>
      <c r="J305" s="160"/>
      <c r="K305" s="160"/>
      <c r="L305" s="160"/>
      <c r="M305" s="26" t="s">
        <v>12</v>
      </c>
      <c r="N305" s="26" t="s">
        <v>11</v>
      </c>
      <c r="O305" s="27"/>
    </row>
    <row r="306" spans="2:16" x14ac:dyDescent="0.25">
      <c r="B306" s="127">
        <f>SUM(B307:E312)</f>
        <v>50</v>
      </c>
      <c r="C306" s="127"/>
      <c r="D306" s="119" t="s">
        <v>100</v>
      </c>
      <c r="E306" s="119"/>
      <c r="F306" s="119"/>
      <c r="G306" s="119"/>
      <c r="H306" s="119"/>
      <c r="I306" s="119"/>
      <c r="J306" s="119"/>
      <c r="K306" s="119"/>
      <c r="L306" s="119"/>
      <c r="M306" s="22">
        <f>SUM(M307:M312)</f>
        <v>15</v>
      </c>
      <c r="N306" s="22">
        <f>SUM(N307:N312)</f>
        <v>35</v>
      </c>
      <c r="O306" s="27"/>
    </row>
    <row r="307" spans="2:16" x14ac:dyDescent="0.25">
      <c r="B307" s="72">
        <f>M307+N307</f>
        <v>1</v>
      </c>
      <c r="C307" s="73"/>
      <c r="D307" s="73"/>
      <c r="E307" s="74"/>
      <c r="F307" s="120" t="s">
        <v>101</v>
      </c>
      <c r="G307" s="121"/>
      <c r="H307" s="121"/>
      <c r="I307" s="121"/>
      <c r="J307" s="121"/>
      <c r="K307" s="121"/>
      <c r="L307" s="122"/>
      <c r="M307" s="18">
        <v>0</v>
      </c>
      <c r="N307" s="18">
        <v>1</v>
      </c>
      <c r="O307" s="27"/>
    </row>
    <row r="308" spans="2:16" x14ac:dyDescent="0.25">
      <c r="B308" s="72">
        <f t="shared" ref="B308:B310" si="11">M308+N308</f>
        <v>0</v>
      </c>
      <c r="C308" s="73"/>
      <c r="D308" s="73"/>
      <c r="E308" s="74"/>
      <c r="F308" s="120" t="s">
        <v>102</v>
      </c>
      <c r="G308" s="121"/>
      <c r="H308" s="121"/>
      <c r="I308" s="121"/>
      <c r="J308" s="121"/>
      <c r="K308" s="121"/>
      <c r="L308" s="122"/>
      <c r="M308" s="18">
        <v>0</v>
      </c>
      <c r="N308" s="18">
        <v>0</v>
      </c>
      <c r="O308" s="27"/>
    </row>
    <row r="309" spans="2:16" x14ac:dyDescent="0.25">
      <c r="B309" s="72">
        <f>M309+N309</f>
        <v>1</v>
      </c>
      <c r="C309" s="73"/>
      <c r="D309" s="73"/>
      <c r="E309" s="74"/>
      <c r="F309" s="118" t="s">
        <v>103</v>
      </c>
      <c r="G309" s="118"/>
      <c r="H309" s="118"/>
      <c r="I309" s="118"/>
      <c r="J309" s="118"/>
      <c r="K309" s="118"/>
      <c r="L309" s="118"/>
      <c r="M309" s="18">
        <v>0</v>
      </c>
      <c r="N309" s="18">
        <v>1</v>
      </c>
      <c r="O309" s="27"/>
    </row>
    <row r="310" spans="2:16" x14ac:dyDescent="0.25">
      <c r="B310" s="72">
        <f t="shared" si="11"/>
        <v>0</v>
      </c>
      <c r="C310" s="73"/>
      <c r="D310" s="73"/>
      <c r="E310" s="74"/>
      <c r="F310" s="118" t="s">
        <v>104</v>
      </c>
      <c r="G310" s="118"/>
      <c r="H310" s="118"/>
      <c r="I310" s="118"/>
      <c r="J310" s="118"/>
      <c r="K310" s="118"/>
      <c r="L310" s="118"/>
      <c r="M310" s="18">
        <v>0</v>
      </c>
      <c r="N310" s="18">
        <v>0</v>
      </c>
      <c r="O310" s="27"/>
    </row>
    <row r="311" spans="2:16" x14ac:dyDescent="0.25">
      <c r="B311" s="72">
        <f>M311+N311</f>
        <v>1</v>
      </c>
      <c r="C311" s="73"/>
      <c r="D311" s="73"/>
      <c r="E311" s="74"/>
      <c r="F311" s="118" t="s">
        <v>105</v>
      </c>
      <c r="G311" s="118"/>
      <c r="H311" s="118"/>
      <c r="I311" s="118"/>
      <c r="J311" s="118"/>
      <c r="K311" s="118"/>
      <c r="L311" s="118"/>
      <c r="M311" s="18">
        <v>0</v>
      </c>
      <c r="N311" s="18">
        <v>1</v>
      </c>
      <c r="O311" s="27"/>
    </row>
    <row r="312" spans="2:16" x14ac:dyDescent="0.25">
      <c r="B312" s="72">
        <f>M312+N312</f>
        <v>47</v>
      </c>
      <c r="C312" s="73"/>
      <c r="D312" s="73"/>
      <c r="E312" s="74"/>
      <c r="F312" s="118" t="s">
        <v>106</v>
      </c>
      <c r="G312" s="118"/>
      <c r="H312" s="118"/>
      <c r="I312" s="118"/>
      <c r="J312" s="118"/>
      <c r="K312" s="118"/>
      <c r="L312" s="118"/>
      <c r="M312" s="18">
        <v>15</v>
      </c>
      <c r="N312" s="18">
        <v>32</v>
      </c>
      <c r="O312" s="27"/>
    </row>
    <row r="313" spans="2:16" ht="20.25" customHeight="1" x14ac:dyDescent="0.25">
      <c r="B313" s="80" t="s">
        <v>124</v>
      </c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</row>
    <row r="314" spans="2:16" ht="14.45" customHeight="1" x14ac:dyDescent="0.25">
      <c r="B314" s="79" t="s">
        <v>175</v>
      </c>
      <c r="C314" s="79"/>
      <c r="D314" s="79"/>
      <c r="E314" s="79"/>
      <c r="F314" s="79"/>
      <c r="G314" s="79"/>
      <c r="H314" s="79"/>
      <c r="I314" s="79"/>
      <c r="J314" s="79"/>
      <c r="K314" s="79"/>
      <c r="L314" s="79"/>
      <c r="M314" s="79"/>
      <c r="N314" s="79"/>
      <c r="O314" s="79"/>
    </row>
    <row r="315" spans="2:16" ht="26.25" customHeight="1" x14ac:dyDescent="0.25">
      <c r="B315" s="70">
        <f>B316+B320</f>
        <v>269</v>
      </c>
      <c r="C315" s="70"/>
      <c r="D315" s="123" t="s">
        <v>196</v>
      </c>
      <c r="E315" s="124"/>
      <c r="F315" s="124"/>
      <c r="G315" s="124"/>
      <c r="H315" s="124"/>
      <c r="I315" s="124"/>
      <c r="J315" s="124"/>
      <c r="K315" s="124"/>
      <c r="L315" s="124"/>
      <c r="M315" s="25" t="s">
        <v>15</v>
      </c>
      <c r="N315" s="25" t="s">
        <v>21</v>
      </c>
      <c r="O315" s="25" t="s">
        <v>39</v>
      </c>
      <c r="P315" s="27"/>
    </row>
    <row r="316" spans="2:16" ht="14.45" customHeight="1" x14ac:dyDescent="0.25">
      <c r="B316" s="62">
        <f>B317+B318+B319</f>
        <v>194</v>
      </c>
      <c r="C316" s="62"/>
      <c r="D316" s="62"/>
      <c r="E316" s="113" t="s">
        <v>119</v>
      </c>
      <c r="F316" s="114"/>
      <c r="G316" s="114"/>
      <c r="H316" s="114"/>
      <c r="I316" s="114"/>
      <c r="J316" s="114"/>
      <c r="K316" s="114"/>
      <c r="L316" s="114"/>
      <c r="M316" s="28">
        <f>SUM(M317:M319)</f>
        <v>139</v>
      </c>
      <c r="N316" s="28">
        <f>SUM(N317:N319)</f>
        <v>55</v>
      </c>
      <c r="O316" s="28">
        <f>SUM(O317:O319)</f>
        <v>0</v>
      </c>
      <c r="P316" s="27"/>
    </row>
    <row r="317" spans="2:16" ht="14.45" customHeight="1" x14ac:dyDescent="0.25">
      <c r="B317" s="63">
        <f t="shared" ref="B317:B318" si="12">SUM(M317:O317)</f>
        <v>161</v>
      </c>
      <c r="C317" s="64"/>
      <c r="D317" s="64"/>
      <c r="E317" s="65"/>
      <c r="F317" s="77" t="s">
        <v>117</v>
      </c>
      <c r="G317" s="78"/>
      <c r="H317" s="78"/>
      <c r="I317" s="78"/>
      <c r="J317" s="78"/>
      <c r="K317" s="78"/>
      <c r="L317" s="78"/>
      <c r="M317" s="29">
        <v>116</v>
      </c>
      <c r="N317" s="29">
        <v>45</v>
      </c>
      <c r="O317" s="29">
        <v>0</v>
      </c>
      <c r="P317" s="27"/>
    </row>
    <row r="318" spans="2:16" ht="14.45" customHeight="1" x14ac:dyDescent="0.25">
      <c r="B318" s="63">
        <f t="shared" si="12"/>
        <v>27</v>
      </c>
      <c r="C318" s="64"/>
      <c r="D318" s="64"/>
      <c r="E318" s="65"/>
      <c r="F318" s="77" t="s">
        <v>118</v>
      </c>
      <c r="G318" s="78"/>
      <c r="H318" s="78"/>
      <c r="I318" s="78"/>
      <c r="J318" s="78"/>
      <c r="K318" s="78"/>
      <c r="L318" s="78"/>
      <c r="M318" s="29">
        <v>17</v>
      </c>
      <c r="N318" s="29">
        <v>10</v>
      </c>
      <c r="O318" s="29">
        <v>0</v>
      </c>
      <c r="P318" s="27"/>
    </row>
    <row r="319" spans="2:16" ht="14.45" customHeight="1" x14ac:dyDescent="0.25">
      <c r="B319" s="63">
        <f>SUM(M319:O319)</f>
        <v>6</v>
      </c>
      <c r="C319" s="64"/>
      <c r="D319" s="64"/>
      <c r="E319" s="65"/>
      <c r="F319" s="77" t="s">
        <v>120</v>
      </c>
      <c r="G319" s="78"/>
      <c r="H319" s="78"/>
      <c r="I319" s="78"/>
      <c r="J319" s="78"/>
      <c r="K319" s="78"/>
      <c r="L319" s="78"/>
      <c r="M319" s="29">
        <v>6</v>
      </c>
      <c r="N319" s="29">
        <v>0</v>
      </c>
      <c r="O319" s="29">
        <v>0</v>
      </c>
      <c r="P319" s="27"/>
    </row>
    <row r="320" spans="2:16" ht="14.45" customHeight="1" x14ac:dyDescent="0.25">
      <c r="B320" s="62">
        <f>B321+B322+B323</f>
        <v>75</v>
      </c>
      <c r="C320" s="62"/>
      <c r="D320" s="62"/>
      <c r="E320" s="113" t="s">
        <v>121</v>
      </c>
      <c r="F320" s="114"/>
      <c r="G320" s="114"/>
      <c r="H320" s="114"/>
      <c r="I320" s="114"/>
      <c r="J320" s="114"/>
      <c r="K320" s="114"/>
      <c r="L320" s="115"/>
      <c r="M320" s="28">
        <f>SUM(M321:M323)</f>
        <v>47</v>
      </c>
      <c r="N320" s="28">
        <f>SUM(N321:N323)</f>
        <v>26</v>
      </c>
      <c r="O320" s="28"/>
      <c r="P320" s="27"/>
    </row>
    <row r="321" spans="1:16" ht="14.45" customHeight="1" x14ac:dyDescent="0.25">
      <c r="B321" s="63">
        <f>SUM(M321:O321)</f>
        <v>67</v>
      </c>
      <c r="C321" s="64"/>
      <c r="D321" s="64"/>
      <c r="E321" s="65"/>
      <c r="F321" s="77" t="s">
        <v>117</v>
      </c>
      <c r="G321" s="78"/>
      <c r="H321" s="78"/>
      <c r="I321" s="78"/>
      <c r="J321" s="78"/>
      <c r="K321" s="78"/>
      <c r="L321" s="78"/>
      <c r="M321" s="29">
        <v>43</v>
      </c>
      <c r="N321" s="29">
        <v>22</v>
      </c>
      <c r="O321" s="29">
        <v>2</v>
      </c>
      <c r="P321" s="27"/>
    </row>
    <row r="322" spans="1:16" ht="14.45" customHeight="1" x14ac:dyDescent="0.25">
      <c r="B322" s="63">
        <f t="shared" ref="B322:B323" si="13">SUM(M322:O322)</f>
        <v>8</v>
      </c>
      <c r="C322" s="64"/>
      <c r="D322" s="64"/>
      <c r="E322" s="65"/>
      <c r="F322" s="77" t="s">
        <v>118</v>
      </c>
      <c r="G322" s="78"/>
      <c r="H322" s="78"/>
      <c r="I322" s="78"/>
      <c r="J322" s="78"/>
      <c r="K322" s="78"/>
      <c r="L322" s="78"/>
      <c r="M322" s="29">
        <v>4</v>
      </c>
      <c r="N322" s="29">
        <v>4</v>
      </c>
      <c r="O322" s="29">
        <v>0</v>
      </c>
      <c r="P322" s="27"/>
    </row>
    <row r="323" spans="1:16" ht="14.45" customHeight="1" x14ac:dyDescent="0.25">
      <c r="B323" s="63">
        <f t="shared" si="13"/>
        <v>0</v>
      </c>
      <c r="C323" s="64"/>
      <c r="D323" s="64"/>
      <c r="E323" s="65"/>
      <c r="F323" s="77" t="s">
        <v>120</v>
      </c>
      <c r="G323" s="78"/>
      <c r="H323" s="78"/>
      <c r="I323" s="78"/>
      <c r="J323" s="78"/>
      <c r="K323" s="78"/>
      <c r="L323" s="78"/>
      <c r="M323" s="29">
        <v>0</v>
      </c>
      <c r="N323" s="29">
        <v>0</v>
      </c>
      <c r="O323" s="29">
        <v>0</v>
      </c>
      <c r="P323" s="27"/>
    </row>
    <row r="324" spans="1:16" ht="14.45" customHeight="1" x14ac:dyDescent="0.25">
      <c r="B324" s="66" t="s">
        <v>122</v>
      </c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4"/>
    </row>
    <row r="325" spans="1:16" ht="14.45" customHeight="1" x14ac:dyDescent="0.25">
      <c r="B325" s="81">
        <v>7710</v>
      </c>
      <c r="C325" s="82"/>
      <c r="D325" s="82"/>
      <c r="E325" s="83"/>
      <c r="F325" s="76" t="s">
        <v>123</v>
      </c>
      <c r="G325" s="76"/>
      <c r="H325" s="76"/>
      <c r="I325" s="76"/>
      <c r="J325" s="76"/>
      <c r="K325" s="76"/>
      <c r="L325" s="76"/>
      <c r="M325" s="76"/>
      <c r="N325" s="76"/>
      <c r="O325" s="4"/>
    </row>
    <row r="326" spans="1:16" ht="14.45" customHeight="1" x14ac:dyDescent="0.25">
      <c r="A326" s="75"/>
      <c r="B326" s="75"/>
      <c r="C326" s="75"/>
      <c r="D326" s="75"/>
      <c r="E326" s="75"/>
      <c r="F326" s="75"/>
      <c r="G326" s="75"/>
      <c r="H326" s="75"/>
      <c r="I326" s="75"/>
      <c r="J326" s="75"/>
      <c r="K326" s="75"/>
      <c r="L326" s="75"/>
      <c r="M326" s="75"/>
      <c r="N326" s="75"/>
      <c r="O326" s="75"/>
    </row>
    <row r="327" spans="1:16" ht="19.899999999999999" customHeight="1" x14ac:dyDescent="0.25">
      <c r="B327" s="80" t="s">
        <v>126</v>
      </c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27"/>
    </row>
    <row r="328" spans="1:16" ht="15" customHeight="1" x14ac:dyDescent="0.25">
      <c r="B328" s="69" t="s">
        <v>175</v>
      </c>
      <c r="C328" s="69"/>
      <c r="D328" s="69"/>
      <c r="E328" s="69"/>
      <c r="F328" s="69"/>
      <c r="G328" s="69"/>
      <c r="H328" s="69"/>
      <c r="I328" s="69"/>
      <c r="J328" s="69"/>
      <c r="K328" s="69"/>
      <c r="L328" s="69"/>
      <c r="M328" s="10" t="s">
        <v>12</v>
      </c>
      <c r="N328" s="10" t="s">
        <v>11</v>
      </c>
      <c r="O328" s="27"/>
    </row>
    <row r="329" spans="1:16" x14ac:dyDescent="0.25">
      <c r="B329" s="70">
        <f>B330+B337+B344+B351+B358</f>
        <v>700</v>
      </c>
      <c r="C329" s="70"/>
      <c r="D329" s="71" t="s">
        <v>107</v>
      </c>
      <c r="E329" s="71"/>
      <c r="F329" s="71"/>
      <c r="G329" s="71"/>
      <c r="H329" s="71"/>
      <c r="I329" s="71"/>
      <c r="J329" s="71"/>
      <c r="K329" s="71"/>
      <c r="L329" s="71"/>
      <c r="M329" s="17">
        <f>M330+M337+M344+M351+M358</f>
        <v>459</v>
      </c>
      <c r="N329" s="17">
        <f>N330+N337+N344+N351+N358</f>
        <v>241</v>
      </c>
      <c r="O329" s="27"/>
    </row>
    <row r="330" spans="1:16" x14ac:dyDescent="0.25">
      <c r="B330" s="62">
        <f>SUM(B331:E336)</f>
        <v>13</v>
      </c>
      <c r="C330" s="62"/>
      <c r="D330" s="62"/>
      <c r="E330" s="68" t="s">
        <v>108</v>
      </c>
      <c r="F330" s="68"/>
      <c r="G330" s="68"/>
      <c r="H330" s="68"/>
      <c r="I330" s="68"/>
      <c r="J330" s="68"/>
      <c r="K330" s="68"/>
      <c r="L330" s="68"/>
      <c r="M330" s="20">
        <f>SUM(M331:M336)</f>
        <v>10</v>
      </c>
      <c r="N330" s="20">
        <f>SUM(N331:N336)</f>
        <v>3</v>
      </c>
      <c r="O330" s="27"/>
    </row>
    <row r="331" spans="1:16" ht="15" customHeight="1" x14ac:dyDescent="0.25">
      <c r="B331" s="52">
        <f>M331+N331</f>
        <v>2</v>
      </c>
      <c r="C331" s="52"/>
      <c r="D331" s="52"/>
      <c r="E331" s="52"/>
      <c r="F331" s="57" t="s">
        <v>109</v>
      </c>
      <c r="G331" s="57"/>
      <c r="H331" s="57"/>
      <c r="I331" s="57"/>
      <c r="J331" s="57"/>
      <c r="K331" s="57"/>
      <c r="L331" s="57"/>
      <c r="M331" s="44">
        <v>2</v>
      </c>
      <c r="N331" s="44">
        <v>0</v>
      </c>
      <c r="O331" s="27"/>
    </row>
    <row r="332" spans="1:16" ht="15" customHeight="1" x14ac:dyDescent="0.25">
      <c r="B332" s="52">
        <f t="shared" ref="B332:B336" si="14">M332+N332</f>
        <v>9</v>
      </c>
      <c r="C332" s="52"/>
      <c r="D332" s="52"/>
      <c r="E332" s="52"/>
      <c r="F332" s="57" t="s">
        <v>110</v>
      </c>
      <c r="G332" s="57"/>
      <c r="H332" s="57"/>
      <c r="I332" s="57"/>
      <c r="J332" s="57"/>
      <c r="K332" s="57"/>
      <c r="L332" s="57"/>
      <c r="M332" s="44">
        <v>7</v>
      </c>
      <c r="N332" s="44">
        <v>2</v>
      </c>
      <c r="O332" s="27"/>
    </row>
    <row r="333" spans="1:16" ht="15" customHeight="1" x14ac:dyDescent="0.25">
      <c r="B333" s="52">
        <f t="shared" si="14"/>
        <v>2</v>
      </c>
      <c r="C333" s="52"/>
      <c r="D333" s="52"/>
      <c r="E333" s="52"/>
      <c r="F333" s="57" t="s">
        <v>111</v>
      </c>
      <c r="G333" s="57"/>
      <c r="H333" s="57"/>
      <c r="I333" s="57"/>
      <c r="J333" s="57"/>
      <c r="K333" s="57"/>
      <c r="L333" s="57"/>
      <c r="M333" s="44">
        <v>1</v>
      </c>
      <c r="N333" s="44">
        <v>1</v>
      </c>
      <c r="O333" s="27"/>
    </row>
    <row r="334" spans="1:16" ht="15" customHeight="1" x14ac:dyDescent="0.25">
      <c r="B334" s="52">
        <f t="shared" si="14"/>
        <v>0</v>
      </c>
      <c r="C334" s="52"/>
      <c r="D334" s="52"/>
      <c r="E334" s="52"/>
      <c r="F334" s="57" t="s">
        <v>112</v>
      </c>
      <c r="G334" s="57"/>
      <c r="H334" s="57"/>
      <c r="I334" s="57"/>
      <c r="J334" s="57"/>
      <c r="K334" s="57"/>
      <c r="L334" s="57"/>
      <c r="M334" s="44">
        <v>0</v>
      </c>
      <c r="N334" s="44">
        <v>0</v>
      </c>
      <c r="O334" s="27"/>
    </row>
    <row r="335" spans="1:16" ht="15" customHeight="1" x14ac:dyDescent="0.25">
      <c r="B335" s="52">
        <f t="shared" ref="B335" si="15">M335+N335</f>
        <v>0</v>
      </c>
      <c r="C335" s="52"/>
      <c r="D335" s="52"/>
      <c r="E335" s="52"/>
      <c r="F335" s="57" t="s">
        <v>113</v>
      </c>
      <c r="G335" s="57"/>
      <c r="H335" s="57"/>
      <c r="I335" s="57"/>
      <c r="J335" s="57"/>
      <c r="K335" s="57"/>
      <c r="L335" s="57"/>
      <c r="M335" s="44">
        <v>0</v>
      </c>
      <c r="N335" s="44">
        <v>0</v>
      </c>
      <c r="O335" s="27"/>
    </row>
    <row r="336" spans="1:16" x14ac:dyDescent="0.25">
      <c r="B336" s="52">
        <f t="shared" si="14"/>
        <v>0</v>
      </c>
      <c r="C336" s="52"/>
      <c r="D336" s="52"/>
      <c r="E336" s="52"/>
      <c r="F336" s="57" t="s">
        <v>155</v>
      </c>
      <c r="G336" s="57"/>
      <c r="H336" s="57"/>
      <c r="I336" s="57"/>
      <c r="J336" s="57"/>
      <c r="K336" s="57"/>
      <c r="L336" s="57"/>
      <c r="M336" s="44">
        <v>0</v>
      </c>
      <c r="N336" s="44">
        <v>0</v>
      </c>
      <c r="O336" s="27"/>
    </row>
    <row r="337" spans="2:17" x14ac:dyDescent="0.25">
      <c r="B337" s="62">
        <f>SUM(B338:E343)</f>
        <v>156</v>
      </c>
      <c r="C337" s="62"/>
      <c r="D337" s="62"/>
      <c r="E337" s="68" t="s">
        <v>114</v>
      </c>
      <c r="F337" s="68"/>
      <c r="G337" s="68"/>
      <c r="H337" s="68"/>
      <c r="I337" s="68"/>
      <c r="J337" s="68"/>
      <c r="K337" s="68"/>
      <c r="L337" s="68"/>
      <c r="M337" s="20">
        <f>SUM(M338:M343)</f>
        <v>111</v>
      </c>
      <c r="N337" s="20">
        <f>SUM(N338:N343)</f>
        <v>45</v>
      </c>
      <c r="O337" s="27"/>
    </row>
    <row r="338" spans="2:17" ht="15" customHeight="1" x14ac:dyDescent="0.25">
      <c r="B338" s="52">
        <f>M338+N338</f>
        <v>50</v>
      </c>
      <c r="C338" s="52"/>
      <c r="D338" s="52"/>
      <c r="E338" s="52"/>
      <c r="F338" s="57" t="s">
        <v>109</v>
      </c>
      <c r="G338" s="57"/>
      <c r="H338" s="57"/>
      <c r="I338" s="57"/>
      <c r="J338" s="57"/>
      <c r="K338" s="57"/>
      <c r="L338" s="57"/>
      <c r="M338" s="44">
        <v>30</v>
      </c>
      <c r="N338" s="44">
        <v>20</v>
      </c>
      <c r="O338" s="27"/>
    </row>
    <row r="339" spans="2:17" ht="15" customHeight="1" x14ac:dyDescent="0.25">
      <c r="B339" s="52">
        <f t="shared" ref="B339:B343" si="16">M339+N339</f>
        <v>41</v>
      </c>
      <c r="C339" s="52"/>
      <c r="D339" s="52"/>
      <c r="E339" s="52"/>
      <c r="F339" s="57" t="s">
        <v>110</v>
      </c>
      <c r="G339" s="57"/>
      <c r="H339" s="57"/>
      <c r="I339" s="57"/>
      <c r="J339" s="57"/>
      <c r="K339" s="57"/>
      <c r="L339" s="57"/>
      <c r="M339" s="44">
        <v>34</v>
      </c>
      <c r="N339" s="44">
        <v>7</v>
      </c>
      <c r="O339" s="27"/>
    </row>
    <row r="340" spans="2:17" x14ac:dyDescent="0.25">
      <c r="B340" s="52">
        <f t="shared" si="16"/>
        <v>27</v>
      </c>
      <c r="C340" s="52"/>
      <c r="D340" s="52"/>
      <c r="E340" s="52"/>
      <c r="F340" s="57" t="s">
        <v>111</v>
      </c>
      <c r="G340" s="57"/>
      <c r="H340" s="57"/>
      <c r="I340" s="57"/>
      <c r="J340" s="57"/>
      <c r="K340" s="57"/>
      <c r="L340" s="57"/>
      <c r="M340" s="44">
        <v>20</v>
      </c>
      <c r="N340" s="44">
        <v>7</v>
      </c>
      <c r="O340" s="27"/>
      <c r="Q340" s="12"/>
    </row>
    <row r="341" spans="2:17" x14ac:dyDescent="0.25">
      <c r="B341" s="52">
        <f t="shared" si="16"/>
        <v>33</v>
      </c>
      <c r="C341" s="52"/>
      <c r="D341" s="52"/>
      <c r="E341" s="52"/>
      <c r="F341" s="57" t="s">
        <v>112</v>
      </c>
      <c r="G341" s="57"/>
      <c r="H341" s="57"/>
      <c r="I341" s="57"/>
      <c r="J341" s="57"/>
      <c r="K341" s="57"/>
      <c r="L341" s="57"/>
      <c r="M341" s="44">
        <v>25</v>
      </c>
      <c r="N341" s="44">
        <v>8</v>
      </c>
      <c r="O341" s="27"/>
    </row>
    <row r="342" spans="2:17" x14ac:dyDescent="0.25">
      <c r="B342" s="52">
        <f t="shared" si="16"/>
        <v>5</v>
      </c>
      <c r="C342" s="52"/>
      <c r="D342" s="52"/>
      <c r="E342" s="52"/>
      <c r="F342" s="57" t="s">
        <v>113</v>
      </c>
      <c r="G342" s="57"/>
      <c r="H342" s="57"/>
      <c r="I342" s="57"/>
      <c r="J342" s="57"/>
      <c r="K342" s="57"/>
      <c r="L342" s="57"/>
      <c r="M342" s="44">
        <v>2</v>
      </c>
      <c r="N342" s="44">
        <v>3</v>
      </c>
      <c r="O342" s="27"/>
    </row>
    <row r="343" spans="2:17" x14ac:dyDescent="0.25">
      <c r="B343" s="52">
        <f t="shared" si="16"/>
        <v>0</v>
      </c>
      <c r="C343" s="52"/>
      <c r="D343" s="52"/>
      <c r="E343" s="52"/>
      <c r="F343" s="57" t="s">
        <v>156</v>
      </c>
      <c r="G343" s="57"/>
      <c r="H343" s="57"/>
      <c r="I343" s="57"/>
      <c r="J343" s="57"/>
      <c r="K343" s="57"/>
      <c r="L343" s="57"/>
      <c r="M343" s="44">
        <v>0</v>
      </c>
      <c r="N343" s="44">
        <v>0</v>
      </c>
      <c r="O343" s="27"/>
    </row>
    <row r="344" spans="2:17" ht="14.45" customHeight="1" x14ac:dyDescent="0.25">
      <c r="B344" s="62">
        <f>SUM(B345:E350)</f>
        <v>488</v>
      </c>
      <c r="C344" s="62"/>
      <c r="D344" s="62"/>
      <c r="E344" s="113" t="s">
        <v>115</v>
      </c>
      <c r="F344" s="114"/>
      <c r="G344" s="114"/>
      <c r="H344" s="114"/>
      <c r="I344" s="114"/>
      <c r="J344" s="114"/>
      <c r="K344" s="114"/>
      <c r="L344" s="115"/>
      <c r="M344" s="20">
        <f>SUM(M345:M350)</f>
        <v>301</v>
      </c>
      <c r="N344" s="20">
        <f>SUM(N345:N350)</f>
        <v>187</v>
      </c>
      <c r="O344" s="27"/>
    </row>
    <row r="345" spans="2:17" ht="15" customHeight="1" x14ac:dyDescent="0.25">
      <c r="B345" s="52">
        <f>M345+N345</f>
        <v>195</v>
      </c>
      <c r="C345" s="52"/>
      <c r="D345" s="52"/>
      <c r="E345" s="52"/>
      <c r="F345" s="57" t="s">
        <v>109</v>
      </c>
      <c r="G345" s="57"/>
      <c r="H345" s="57"/>
      <c r="I345" s="57"/>
      <c r="J345" s="57"/>
      <c r="K345" s="57"/>
      <c r="L345" s="57"/>
      <c r="M345" s="44">
        <v>115</v>
      </c>
      <c r="N345" s="44">
        <v>80</v>
      </c>
      <c r="O345" s="27"/>
    </row>
    <row r="346" spans="2:17" x14ac:dyDescent="0.25">
      <c r="B346" s="52">
        <f t="shared" ref="B346:B350" si="17">M346+N346</f>
        <v>84</v>
      </c>
      <c r="C346" s="52"/>
      <c r="D346" s="52"/>
      <c r="E346" s="52"/>
      <c r="F346" s="57" t="s">
        <v>110</v>
      </c>
      <c r="G346" s="57"/>
      <c r="H346" s="57"/>
      <c r="I346" s="57"/>
      <c r="J346" s="57"/>
      <c r="K346" s="57"/>
      <c r="L346" s="57"/>
      <c r="M346" s="44">
        <v>65</v>
      </c>
      <c r="N346" s="44">
        <v>19</v>
      </c>
      <c r="O346" s="27"/>
    </row>
    <row r="347" spans="2:17" x14ac:dyDescent="0.25">
      <c r="B347" s="52">
        <f t="shared" si="17"/>
        <v>162</v>
      </c>
      <c r="C347" s="52"/>
      <c r="D347" s="52"/>
      <c r="E347" s="52"/>
      <c r="F347" s="57" t="s">
        <v>111</v>
      </c>
      <c r="G347" s="57"/>
      <c r="H347" s="57"/>
      <c r="I347" s="57"/>
      <c r="J347" s="57"/>
      <c r="K347" s="57"/>
      <c r="L347" s="57"/>
      <c r="M347" s="44">
        <v>91</v>
      </c>
      <c r="N347" s="44">
        <v>71</v>
      </c>
      <c r="O347" s="27"/>
      <c r="P347" s="12"/>
      <c r="Q347" s="12"/>
    </row>
    <row r="348" spans="2:17" x14ac:dyDescent="0.25">
      <c r="B348" s="52">
        <f t="shared" si="17"/>
        <v>18</v>
      </c>
      <c r="C348" s="52"/>
      <c r="D348" s="52"/>
      <c r="E348" s="52"/>
      <c r="F348" s="57" t="s">
        <v>112</v>
      </c>
      <c r="G348" s="57"/>
      <c r="H348" s="57"/>
      <c r="I348" s="57"/>
      <c r="J348" s="57"/>
      <c r="K348" s="57"/>
      <c r="L348" s="57"/>
      <c r="M348" s="44">
        <v>15</v>
      </c>
      <c r="N348" s="44">
        <v>3</v>
      </c>
      <c r="O348" s="27"/>
    </row>
    <row r="349" spans="2:17" ht="15" customHeight="1" x14ac:dyDescent="0.25">
      <c r="B349" s="52">
        <f t="shared" si="17"/>
        <v>29</v>
      </c>
      <c r="C349" s="52"/>
      <c r="D349" s="52"/>
      <c r="E349" s="52"/>
      <c r="F349" s="57" t="s">
        <v>113</v>
      </c>
      <c r="G349" s="57"/>
      <c r="H349" s="57"/>
      <c r="I349" s="57"/>
      <c r="J349" s="57"/>
      <c r="K349" s="57"/>
      <c r="L349" s="57"/>
      <c r="M349" s="44">
        <v>15</v>
      </c>
      <c r="N349" s="44">
        <v>14</v>
      </c>
      <c r="O349" s="27"/>
    </row>
    <row r="350" spans="2:17" x14ac:dyDescent="0.25">
      <c r="B350" s="52">
        <f t="shared" si="17"/>
        <v>0</v>
      </c>
      <c r="C350" s="52"/>
      <c r="D350" s="52"/>
      <c r="E350" s="52"/>
      <c r="F350" s="57" t="s">
        <v>155</v>
      </c>
      <c r="G350" s="57"/>
      <c r="H350" s="57"/>
      <c r="I350" s="57"/>
      <c r="J350" s="57"/>
      <c r="K350" s="57"/>
      <c r="L350" s="57"/>
      <c r="M350" s="44">
        <v>0</v>
      </c>
      <c r="N350" s="44"/>
      <c r="O350" s="27"/>
    </row>
    <row r="351" spans="2:17" x14ac:dyDescent="0.25">
      <c r="B351" s="62">
        <f>SUM(B352:E357)</f>
        <v>12</v>
      </c>
      <c r="C351" s="62"/>
      <c r="D351" s="62"/>
      <c r="E351" s="68" t="s">
        <v>116</v>
      </c>
      <c r="F351" s="68"/>
      <c r="G351" s="68"/>
      <c r="H351" s="68"/>
      <c r="I351" s="68"/>
      <c r="J351" s="68"/>
      <c r="K351" s="68"/>
      <c r="L351" s="68"/>
      <c r="M351" s="23">
        <f>SUM(M352:M357)</f>
        <v>8</v>
      </c>
      <c r="N351" s="23">
        <f>SUM(N352:N357)</f>
        <v>4</v>
      </c>
      <c r="O351" s="27"/>
    </row>
    <row r="352" spans="2:17" x14ac:dyDescent="0.25">
      <c r="B352" s="52">
        <f>M352+N352</f>
        <v>6</v>
      </c>
      <c r="C352" s="52"/>
      <c r="D352" s="52"/>
      <c r="E352" s="52"/>
      <c r="F352" s="57" t="s">
        <v>109</v>
      </c>
      <c r="G352" s="57"/>
      <c r="H352" s="57"/>
      <c r="I352" s="57"/>
      <c r="J352" s="57"/>
      <c r="K352" s="57"/>
      <c r="L352" s="57"/>
      <c r="M352" s="44">
        <v>6</v>
      </c>
      <c r="N352" s="44">
        <v>0</v>
      </c>
      <c r="O352" s="27"/>
    </row>
    <row r="353" spans="2:15" ht="15" customHeight="1" x14ac:dyDescent="0.25">
      <c r="B353" s="52">
        <f t="shared" ref="B353:B357" si="18">M353+N353</f>
        <v>0</v>
      </c>
      <c r="C353" s="52"/>
      <c r="D353" s="52"/>
      <c r="E353" s="52"/>
      <c r="F353" s="57" t="s">
        <v>110</v>
      </c>
      <c r="G353" s="57"/>
      <c r="H353" s="57"/>
      <c r="I353" s="57"/>
      <c r="J353" s="57"/>
      <c r="K353" s="57"/>
      <c r="L353" s="57"/>
      <c r="M353" s="44">
        <v>0</v>
      </c>
      <c r="N353" s="44">
        <v>0</v>
      </c>
      <c r="O353" s="27"/>
    </row>
    <row r="354" spans="2:15" x14ac:dyDescent="0.25">
      <c r="B354" s="52">
        <f t="shared" si="18"/>
        <v>6</v>
      </c>
      <c r="C354" s="52"/>
      <c r="D354" s="52"/>
      <c r="E354" s="52"/>
      <c r="F354" s="57" t="s">
        <v>111</v>
      </c>
      <c r="G354" s="57"/>
      <c r="H354" s="57"/>
      <c r="I354" s="57"/>
      <c r="J354" s="57"/>
      <c r="K354" s="57"/>
      <c r="L354" s="57"/>
      <c r="M354" s="44">
        <v>2</v>
      </c>
      <c r="N354" s="44">
        <v>4</v>
      </c>
      <c r="O354" s="27"/>
    </row>
    <row r="355" spans="2:15" x14ac:dyDescent="0.25">
      <c r="B355" s="52">
        <f t="shared" si="18"/>
        <v>0</v>
      </c>
      <c r="C355" s="52"/>
      <c r="D355" s="52"/>
      <c r="E355" s="52"/>
      <c r="F355" s="57" t="s">
        <v>112</v>
      </c>
      <c r="G355" s="57"/>
      <c r="H355" s="57"/>
      <c r="I355" s="57"/>
      <c r="J355" s="57"/>
      <c r="K355" s="57"/>
      <c r="L355" s="57"/>
      <c r="M355" s="44">
        <v>0</v>
      </c>
      <c r="N355" s="44">
        <v>0</v>
      </c>
      <c r="O355" s="27"/>
    </row>
    <row r="356" spans="2:15" x14ac:dyDescent="0.25">
      <c r="B356" s="52">
        <f t="shared" si="18"/>
        <v>0</v>
      </c>
      <c r="C356" s="52"/>
      <c r="D356" s="52"/>
      <c r="E356" s="52"/>
      <c r="F356" s="57" t="s">
        <v>113</v>
      </c>
      <c r="G356" s="57"/>
      <c r="H356" s="57"/>
      <c r="I356" s="57"/>
      <c r="J356" s="57"/>
      <c r="K356" s="57"/>
      <c r="L356" s="57"/>
      <c r="M356" s="44">
        <v>0</v>
      </c>
      <c r="N356" s="44">
        <v>0</v>
      </c>
      <c r="O356" s="27"/>
    </row>
    <row r="357" spans="2:15" ht="15" customHeight="1" x14ac:dyDescent="0.25">
      <c r="B357" s="52">
        <f t="shared" si="18"/>
        <v>0</v>
      </c>
      <c r="C357" s="52"/>
      <c r="D357" s="52"/>
      <c r="E357" s="52"/>
      <c r="F357" s="57" t="s">
        <v>155</v>
      </c>
      <c r="G357" s="57"/>
      <c r="H357" s="57"/>
      <c r="I357" s="57"/>
      <c r="J357" s="57"/>
      <c r="K357" s="57"/>
      <c r="L357" s="57"/>
      <c r="M357" s="44">
        <v>0</v>
      </c>
      <c r="N357" s="44">
        <v>0</v>
      </c>
      <c r="O357" s="27"/>
    </row>
    <row r="358" spans="2:15" x14ac:dyDescent="0.25">
      <c r="B358" s="125">
        <f>SUM(B359:E364)</f>
        <v>31</v>
      </c>
      <c r="C358" s="125"/>
      <c r="D358" s="125"/>
      <c r="E358" s="68" t="s">
        <v>128</v>
      </c>
      <c r="F358" s="68"/>
      <c r="G358" s="68"/>
      <c r="H358" s="68"/>
      <c r="I358" s="68"/>
      <c r="J358" s="68"/>
      <c r="K358" s="68"/>
      <c r="L358" s="68"/>
      <c r="M358" s="20">
        <f>SUM(M359:M364)</f>
        <v>29</v>
      </c>
      <c r="N358" s="20">
        <f>SUM(N359:N364)</f>
        <v>2</v>
      </c>
      <c r="O358" s="27"/>
    </row>
    <row r="359" spans="2:15" ht="15" customHeight="1" x14ac:dyDescent="0.25">
      <c r="B359" s="67">
        <f>M359+N359</f>
        <v>10</v>
      </c>
      <c r="C359" s="67"/>
      <c r="D359" s="67"/>
      <c r="E359" s="67"/>
      <c r="F359" s="57" t="s">
        <v>109</v>
      </c>
      <c r="G359" s="57"/>
      <c r="H359" s="57"/>
      <c r="I359" s="57"/>
      <c r="J359" s="57"/>
      <c r="K359" s="57"/>
      <c r="L359" s="57"/>
      <c r="M359" s="44">
        <v>8</v>
      </c>
      <c r="N359" s="44">
        <v>2</v>
      </c>
      <c r="O359" s="27"/>
    </row>
    <row r="360" spans="2:15" x14ac:dyDescent="0.25">
      <c r="B360" s="67">
        <f t="shared" ref="B360:B364" si="19">M360+N360</f>
        <v>1</v>
      </c>
      <c r="C360" s="67"/>
      <c r="D360" s="67"/>
      <c r="E360" s="67"/>
      <c r="F360" s="57" t="s">
        <v>110</v>
      </c>
      <c r="G360" s="57"/>
      <c r="H360" s="57"/>
      <c r="I360" s="57"/>
      <c r="J360" s="57"/>
      <c r="K360" s="57"/>
      <c r="L360" s="57"/>
      <c r="M360" s="44">
        <v>1</v>
      </c>
      <c r="N360" s="44">
        <v>0</v>
      </c>
      <c r="O360" s="27"/>
    </row>
    <row r="361" spans="2:15" ht="15" customHeight="1" x14ac:dyDescent="0.25">
      <c r="B361" s="67">
        <f t="shared" si="19"/>
        <v>10</v>
      </c>
      <c r="C361" s="67"/>
      <c r="D361" s="67"/>
      <c r="E361" s="67"/>
      <c r="F361" s="57" t="s">
        <v>111</v>
      </c>
      <c r="G361" s="57"/>
      <c r="H361" s="57"/>
      <c r="I361" s="57"/>
      <c r="J361" s="57"/>
      <c r="K361" s="57"/>
      <c r="L361" s="57"/>
      <c r="M361" s="44">
        <v>10</v>
      </c>
      <c r="N361" s="44">
        <v>0</v>
      </c>
      <c r="O361" s="27"/>
    </row>
    <row r="362" spans="2:15" x14ac:dyDescent="0.25">
      <c r="B362" s="67">
        <f t="shared" si="19"/>
        <v>10</v>
      </c>
      <c r="C362" s="67"/>
      <c r="D362" s="67"/>
      <c r="E362" s="67"/>
      <c r="F362" s="57" t="s">
        <v>112</v>
      </c>
      <c r="G362" s="57"/>
      <c r="H362" s="57"/>
      <c r="I362" s="57"/>
      <c r="J362" s="57"/>
      <c r="K362" s="57"/>
      <c r="L362" s="57"/>
      <c r="M362" s="44">
        <v>10</v>
      </c>
      <c r="N362" s="44">
        <v>0</v>
      </c>
      <c r="O362" s="27"/>
    </row>
    <row r="363" spans="2:15" x14ac:dyDescent="0.25">
      <c r="B363" s="67">
        <f t="shared" si="19"/>
        <v>0</v>
      </c>
      <c r="C363" s="67"/>
      <c r="D363" s="67"/>
      <c r="E363" s="67"/>
      <c r="F363" s="57" t="s">
        <v>113</v>
      </c>
      <c r="G363" s="57"/>
      <c r="H363" s="57"/>
      <c r="I363" s="57"/>
      <c r="J363" s="57"/>
      <c r="K363" s="57"/>
      <c r="L363" s="57"/>
      <c r="M363" s="44">
        <v>0</v>
      </c>
      <c r="N363" s="44">
        <v>0</v>
      </c>
      <c r="O363" s="27"/>
    </row>
    <row r="364" spans="2:15" x14ac:dyDescent="0.25">
      <c r="B364" s="67">
        <f t="shared" si="19"/>
        <v>0</v>
      </c>
      <c r="C364" s="67"/>
      <c r="D364" s="67"/>
      <c r="E364" s="67"/>
      <c r="F364" s="57" t="s">
        <v>155</v>
      </c>
      <c r="G364" s="57"/>
      <c r="H364" s="57"/>
      <c r="I364" s="57"/>
      <c r="J364" s="57"/>
      <c r="K364" s="57"/>
      <c r="L364" s="57"/>
      <c r="M364" s="44">
        <v>0</v>
      </c>
      <c r="N364" s="44">
        <v>0</v>
      </c>
      <c r="O364" s="27"/>
    </row>
  </sheetData>
  <mergeCells count="578">
    <mergeCell ref="B239:G239"/>
    <mergeCell ref="H239:N239"/>
    <mergeCell ref="B240:G240"/>
    <mergeCell ref="H240:N240"/>
    <mergeCell ref="B241:N241"/>
    <mergeCell ref="H234:N234"/>
    <mergeCell ref="B235:G235"/>
    <mergeCell ref="H235:N235"/>
    <mergeCell ref="B236:C236"/>
    <mergeCell ref="D236:N236"/>
    <mergeCell ref="B237:G237"/>
    <mergeCell ref="H237:N237"/>
    <mergeCell ref="B238:G238"/>
    <mergeCell ref="H238:N238"/>
    <mergeCell ref="B224:G224"/>
    <mergeCell ref="H224:N224"/>
    <mergeCell ref="H225:J225"/>
    <mergeCell ref="L225:N225"/>
    <mergeCell ref="H226:J226"/>
    <mergeCell ref="L226:N226"/>
    <mergeCell ref="B227:C227"/>
    <mergeCell ref="D227:N227"/>
    <mergeCell ref="B228:G228"/>
    <mergeCell ref="H228:N228"/>
    <mergeCell ref="B264:E264"/>
    <mergeCell ref="F264:L264"/>
    <mergeCell ref="B265:H265"/>
    <mergeCell ref="B255:I255"/>
    <mergeCell ref="J255:N255"/>
    <mergeCell ref="B256:I256"/>
    <mergeCell ref="B250:G250"/>
    <mergeCell ref="B254:H254"/>
    <mergeCell ref="I251:N251"/>
    <mergeCell ref="I254:N254"/>
    <mergeCell ref="J256:N256"/>
    <mergeCell ref="B260:N260"/>
    <mergeCell ref="B261:L261"/>
    <mergeCell ref="B259:I259"/>
    <mergeCell ref="D263:N263"/>
    <mergeCell ref="L219:N219"/>
    <mergeCell ref="H219:J219"/>
    <mergeCell ref="B221:G221"/>
    <mergeCell ref="B223:G223"/>
    <mergeCell ref="H223:J223"/>
    <mergeCell ref="L223:N223"/>
    <mergeCell ref="H220:J220"/>
    <mergeCell ref="L220:N220"/>
    <mergeCell ref="H221:N221"/>
    <mergeCell ref="H222:J222"/>
    <mergeCell ref="L222:N222"/>
    <mergeCell ref="B288:E288"/>
    <mergeCell ref="F288:L288"/>
    <mergeCell ref="B289:D289"/>
    <mergeCell ref="B292:E292"/>
    <mergeCell ref="E289:L289"/>
    <mergeCell ref="F278:L278"/>
    <mergeCell ref="B279:N279"/>
    <mergeCell ref="F273:L273"/>
    <mergeCell ref="B278:E278"/>
    <mergeCell ref="B274:E274"/>
    <mergeCell ref="B275:E275"/>
    <mergeCell ref="F275:L275"/>
    <mergeCell ref="F267:L267"/>
    <mergeCell ref="B268:H268"/>
    <mergeCell ref="I268:L268"/>
    <mergeCell ref="B269:H269"/>
    <mergeCell ref="I269:L269"/>
    <mergeCell ref="B277:E277"/>
    <mergeCell ref="F277:L277"/>
    <mergeCell ref="B270:E270"/>
    <mergeCell ref="F270:L270"/>
    <mergeCell ref="B276:E276"/>
    <mergeCell ref="B267:E267"/>
    <mergeCell ref="B266:H266"/>
    <mergeCell ref="B272:E272"/>
    <mergeCell ref="F274:L274"/>
    <mergeCell ref="J259:N259"/>
    <mergeCell ref="F276:L276"/>
    <mergeCell ref="B273:E273"/>
    <mergeCell ref="B280:N280"/>
    <mergeCell ref="B287:E287"/>
    <mergeCell ref="F272:L272"/>
    <mergeCell ref="F271:L271"/>
    <mergeCell ref="B271:E271"/>
    <mergeCell ref="B283:D283"/>
    <mergeCell ref="E283:L283"/>
    <mergeCell ref="F287:L287"/>
    <mergeCell ref="B284:E284"/>
    <mergeCell ref="F284:L284"/>
    <mergeCell ref="B285:E285"/>
    <mergeCell ref="F285:L285"/>
    <mergeCell ref="B286:E286"/>
    <mergeCell ref="F286:L286"/>
    <mergeCell ref="I266:L266"/>
    <mergeCell ref="B281:L281"/>
    <mergeCell ref="B282:C282"/>
    <mergeCell ref="D282:L282"/>
    <mergeCell ref="B295:E295"/>
    <mergeCell ref="B296:D296"/>
    <mergeCell ref="E296:L296"/>
    <mergeCell ref="B297:E297"/>
    <mergeCell ref="B298:E298"/>
    <mergeCell ref="F297:L297"/>
    <mergeCell ref="F298:L298"/>
    <mergeCell ref="B306:C306"/>
    <mergeCell ref="F290:L290"/>
    <mergeCell ref="F291:L291"/>
    <mergeCell ref="F292:L292"/>
    <mergeCell ref="F293:L293"/>
    <mergeCell ref="F294:L294"/>
    <mergeCell ref="F295:L295"/>
    <mergeCell ref="B293:E293"/>
    <mergeCell ref="B294:E294"/>
    <mergeCell ref="B290:E290"/>
    <mergeCell ref="B291:E291"/>
    <mergeCell ref="B321:E321"/>
    <mergeCell ref="F308:L308"/>
    <mergeCell ref="F309:L309"/>
    <mergeCell ref="F310:L310"/>
    <mergeCell ref="F311:L311"/>
    <mergeCell ref="F312:L312"/>
    <mergeCell ref="B308:E308"/>
    <mergeCell ref="B315:C315"/>
    <mergeCell ref="B316:D316"/>
    <mergeCell ref="B357:E357"/>
    <mergeCell ref="F357:L357"/>
    <mergeCell ref="B358:D358"/>
    <mergeCell ref="E358:L358"/>
    <mergeCell ref="B359:E359"/>
    <mergeCell ref="F359:L359"/>
    <mergeCell ref="B360:E360"/>
    <mergeCell ref="F360:L360"/>
    <mergeCell ref="F347:L347"/>
    <mergeCell ref="B348:E348"/>
    <mergeCell ref="F348:L348"/>
    <mergeCell ref="B350:E350"/>
    <mergeCell ref="F350:L350"/>
    <mergeCell ref="B353:E353"/>
    <mergeCell ref="F353:L353"/>
    <mergeCell ref="B355:E355"/>
    <mergeCell ref="F355:L355"/>
    <mergeCell ref="F334:L334"/>
    <mergeCell ref="B336:E336"/>
    <mergeCell ref="F336:L336"/>
    <mergeCell ref="B337:D337"/>
    <mergeCell ref="E337:L337"/>
    <mergeCell ref="B327:N327"/>
    <mergeCell ref="B299:E299"/>
    <mergeCell ref="B300:E300"/>
    <mergeCell ref="B301:E301"/>
    <mergeCell ref="F299:L299"/>
    <mergeCell ref="F300:L300"/>
    <mergeCell ref="F301:L301"/>
    <mergeCell ref="D306:L306"/>
    <mergeCell ref="F307:L307"/>
    <mergeCell ref="F319:L319"/>
    <mergeCell ref="E316:L316"/>
    <mergeCell ref="E320:L320"/>
    <mergeCell ref="B333:E333"/>
    <mergeCell ref="B305:L305"/>
    <mergeCell ref="D315:L315"/>
    <mergeCell ref="B320:D320"/>
    <mergeCell ref="B318:E318"/>
    <mergeCell ref="B317:E317"/>
    <mergeCell ref="B332:E332"/>
    <mergeCell ref="F346:L346"/>
    <mergeCell ref="F352:L352"/>
    <mergeCell ref="F338:L338"/>
    <mergeCell ref="B339:E339"/>
    <mergeCell ref="F339:L339"/>
    <mergeCell ref="B340:E340"/>
    <mergeCell ref="F340:L340"/>
    <mergeCell ref="B341:E341"/>
    <mergeCell ref="F341:L341"/>
    <mergeCell ref="B352:E352"/>
    <mergeCell ref="B351:D351"/>
    <mergeCell ref="B343:E343"/>
    <mergeCell ref="F343:L343"/>
    <mergeCell ref="B347:E347"/>
    <mergeCell ref="E344:L344"/>
    <mergeCell ref="B345:E345"/>
    <mergeCell ref="F345:L345"/>
    <mergeCell ref="B338:E338"/>
    <mergeCell ref="B344:D344"/>
    <mergeCell ref="B346:E346"/>
    <mergeCell ref="B242:N242"/>
    <mergeCell ref="B232:G232"/>
    <mergeCell ref="H250:N250"/>
    <mergeCell ref="B252:I252"/>
    <mergeCell ref="J252:N252"/>
    <mergeCell ref="B246:I246"/>
    <mergeCell ref="B247:H247"/>
    <mergeCell ref="I247:N247"/>
    <mergeCell ref="B248:I248"/>
    <mergeCell ref="J248:N248"/>
    <mergeCell ref="B249:I249"/>
    <mergeCell ref="J249:N249"/>
    <mergeCell ref="B244:H244"/>
    <mergeCell ref="I244:N244"/>
    <mergeCell ref="B245:I245"/>
    <mergeCell ref="J245:N245"/>
    <mergeCell ref="J246:N246"/>
    <mergeCell ref="B231:C231"/>
    <mergeCell ref="D231:N231"/>
    <mergeCell ref="B233:G233"/>
    <mergeCell ref="H233:N233"/>
    <mergeCell ref="B234:G234"/>
    <mergeCell ref="B213:C213"/>
    <mergeCell ref="B253:I253"/>
    <mergeCell ref="J253:N253"/>
    <mergeCell ref="B257:H257"/>
    <mergeCell ref="H232:N232"/>
    <mergeCell ref="B243:G243"/>
    <mergeCell ref="H243:N243"/>
    <mergeCell ref="D213:N213"/>
    <mergeCell ref="B214:G214"/>
    <mergeCell ref="B215:G215"/>
    <mergeCell ref="H214:N214"/>
    <mergeCell ref="H215:N215"/>
    <mergeCell ref="D217:N217"/>
    <mergeCell ref="B217:C217"/>
    <mergeCell ref="B220:G220"/>
    <mergeCell ref="B226:G226"/>
    <mergeCell ref="B229:G229"/>
    <mergeCell ref="B202:G202"/>
    <mergeCell ref="H202:N202"/>
    <mergeCell ref="B198:G198"/>
    <mergeCell ref="B203:G203"/>
    <mergeCell ref="H229:N229"/>
    <mergeCell ref="H203:N203"/>
    <mergeCell ref="B204:C204"/>
    <mergeCell ref="D204:N204"/>
    <mergeCell ref="B205:G205"/>
    <mergeCell ref="H205:N205"/>
    <mergeCell ref="B200:C200"/>
    <mergeCell ref="D200:N200"/>
    <mergeCell ref="B201:G201"/>
    <mergeCell ref="H201:N201"/>
    <mergeCell ref="B211:G211"/>
    <mergeCell ref="H211:N211"/>
    <mergeCell ref="B206:G206"/>
    <mergeCell ref="H206:N206"/>
    <mergeCell ref="B207:G207"/>
    <mergeCell ref="H207:N207"/>
    <mergeCell ref="B218:G218"/>
    <mergeCell ref="H218:N218"/>
    <mergeCell ref="H212:N212"/>
    <mergeCell ref="B183:C183"/>
    <mergeCell ref="D183:N183"/>
    <mergeCell ref="H198:N198"/>
    <mergeCell ref="B193:G193"/>
    <mergeCell ref="H193:N193"/>
    <mergeCell ref="B194:G194"/>
    <mergeCell ref="H194:N194"/>
    <mergeCell ref="B197:G197"/>
    <mergeCell ref="H197:N197"/>
    <mergeCell ref="B195:C195"/>
    <mergeCell ref="D195:N195"/>
    <mergeCell ref="B196:G196"/>
    <mergeCell ref="H196:N196"/>
    <mergeCell ref="H184:N184"/>
    <mergeCell ref="B189:G189"/>
    <mergeCell ref="H189:N189"/>
    <mergeCell ref="B190:G190"/>
    <mergeCell ref="H190:N190"/>
    <mergeCell ref="B191:C191"/>
    <mergeCell ref="B184:G184"/>
    <mergeCell ref="B185:G185"/>
    <mergeCell ref="H185:N185"/>
    <mergeCell ref="B187:C187"/>
    <mergeCell ref="D187:N187"/>
    <mergeCell ref="B115:K115"/>
    <mergeCell ref="B155:N155"/>
    <mergeCell ref="B156:L156"/>
    <mergeCell ref="B157:C157"/>
    <mergeCell ref="D157:L157"/>
    <mergeCell ref="B158:C158"/>
    <mergeCell ref="D158:L158"/>
    <mergeCell ref="B159:C159"/>
    <mergeCell ref="D159:L159"/>
    <mergeCell ref="B125:N125"/>
    <mergeCell ref="B126:L126"/>
    <mergeCell ref="C127:L127"/>
    <mergeCell ref="B128:D128"/>
    <mergeCell ref="E128:L128"/>
    <mergeCell ref="B130:K130"/>
    <mergeCell ref="B131:K131"/>
    <mergeCell ref="B132:K132"/>
    <mergeCell ref="B139:K139"/>
    <mergeCell ref="B124:N124"/>
    <mergeCell ref="B146:K146"/>
    <mergeCell ref="B135:G135"/>
    <mergeCell ref="B138:G138"/>
    <mergeCell ref="H138:L138"/>
    <mergeCell ref="B140:K140"/>
    <mergeCell ref="B175:C175"/>
    <mergeCell ref="D175:N175"/>
    <mergeCell ref="B169:G169"/>
    <mergeCell ref="H169:N169"/>
    <mergeCell ref="B170:G170"/>
    <mergeCell ref="B137:D137"/>
    <mergeCell ref="B117:N117"/>
    <mergeCell ref="B118:L118"/>
    <mergeCell ref="C119:L119"/>
    <mergeCell ref="B120:D120"/>
    <mergeCell ref="E120:L120"/>
    <mergeCell ref="B121:K121"/>
    <mergeCell ref="B122:K122"/>
    <mergeCell ref="B123:N123"/>
    <mergeCell ref="E137:L137"/>
    <mergeCell ref="H135:L135"/>
    <mergeCell ref="B136:K136"/>
    <mergeCell ref="B161:C161"/>
    <mergeCell ref="D160:L160"/>
    <mergeCell ref="D161:L161"/>
    <mergeCell ref="B162:N162"/>
    <mergeCell ref="B163:C163"/>
    <mergeCell ref="B141:K141"/>
    <mergeCell ref="B171:C171"/>
    <mergeCell ref="B97:G97"/>
    <mergeCell ref="H97:L97"/>
    <mergeCell ref="B98:K98"/>
    <mergeCell ref="B99:K99"/>
    <mergeCell ref="B100:K100"/>
    <mergeCell ref="B101:K101"/>
    <mergeCell ref="B129:G129"/>
    <mergeCell ref="H129:L129"/>
    <mergeCell ref="B102:K102"/>
    <mergeCell ref="B113:G113"/>
    <mergeCell ref="H113:L113"/>
    <mergeCell ref="B114:K114"/>
    <mergeCell ref="B105:K105"/>
    <mergeCell ref="B106:G106"/>
    <mergeCell ref="H106:L106"/>
    <mergeCell ref="B107:K107"/>
    <mergeCell ref="B103:K103"/>
    <mergeCell ref="B104:K104"/>
    <mergeCell ref="B116:N116"/>
    <mergeCell ref="B108:K108"/>
    <mergeCell ref="B109:K109"/>
    <mergeCell ref="B110:K110"/>
    <mergeCell ref="B111:K111"/>
    <mergeCell ref="B112:K112"/>
    <mergeCell ref="B96:D96"/>
    <mergeCell ref="E96:L96"/>
    <mergeCell ref="B85:L85"/>
    <mergeCell ref="B88:G88"/>
    <mergeCell ref="H88:L88"/>
    <mergeCell ref="B89:K89"/>
    <mergeCell ref="B90:K90"/>
    <mergeCell ref="B91:K91"/>
    <mergeCell ref="B92:K92"/>
    <mergeCell ref="B93:G93"/>
    <mergeCell ref="C86:L86"/>
    <mergeCell ref="B87:D87"/>
    <mergeCell ref="E87:L87"/>
    <mergeCell ref="B95:K95"/>
    <mergeCell ref="B94:K94"/>
    <mergeCell ref="H93:L93"/>
    <mergeCell ref="B70:J70"/>
    <mergeCell ref="K70:L70"/>
    <mergeCell ref="B71:G71"/>
    <mergeCell ref="H71:L71"/>
    <mergeCell ref="L79:N79"/>
    <mergeCell ref="B80:C80"/>
    <mergeCell ref="D80:K80"/>
    <mergeCell ref="L80:N80"/>
    <mergeCell ref="B84:N84"/>
    <mergeCell ref="B72:K72"/>
    <mergeCell ref="B73:K73"/>
    <mergeCell ref="B74:N74"/>
    <mergeCell ref="C75:I75"/>
    <mergeCell ref="J75:N75"/>
    <mergeCell ref="B76:I76"/>
    <mergeCell ref="J76:N76"/>
    <mergeCell ref="B78:N78"/>
    <mergeCell ref="B79:C79"/>
    <mergeCell ref="D79:K79"/>
    <mergeCell ref="B77:I77"/>
    <mergeCell ref="J77:N77"/>
    <mergeCell ref="B81:N81"/>
    <mergeCell ref="B32:C32"/>
    <mergeCell ref="D32:N32"/>
    <mergeCell ref="B33:C33"/>
    <mergeCell ref="D33:N33"/>
    <mergeCell ref="B41:G41"/>
    <mergeCell ref="H41:L41"/>
    <mergeCell ref="B42:J42"/>
    <mergeCell ref="K42:L42"/>
    <mergeCell ref="B43:J43"/>
    <mergeCell ref="K43:L43"/>
    <mergeCell ref="B34:G34"/>
    <mergeCell ref="H34:N34"/>
    <mergeCell ref="B35:G35"/>
    <mergeCell ref="H35:N35"/>
    <mergeCell ref="B36:G36"/>
    <mergeCell ref="H36:N36"/>
    <mergeCell ref="B37:N37"/>
    <mergeCell ref="B38:L38"/>
    <mergeCell ref="B69:J69"/>
    <mergeCell ref="B47:G47"/>
    <mergeCell ref="H47:L47"/>
    <mergeCell ref="B48:J48"/>
    <mergeCell ref="K48:L48"/>
    <mergeCell ref="B53:J53"/>
    <mergeCell ref="B52:J52"/>
    <mergeCell ref="K52:L52"/>
    <mergeCell ref="K53:L53"/>
    <mergeCell ref="B51:G51"/>
    <mergeCell ref="H51:L51"/>
    <mergeCell ref="B50:D50"/>
    <mergeCell ref="E50:L50"/>
    <mergeCell ref="B49:J49"/>
    <mergeCell ref="K65:L65"/>
    <mergeCell ref="B63:G63"/>
    <mergeCell ref="H63:L63"/>
    <mergeCell ref="B58:J58"/>
    <mergeCell ref="B59:J59"/>
    <mergeCell ref="B67:J67"/>
    <mergeCell ref="K67:L67"/>
    <mergeCell ref="B68:J68"/>
    <mergeCell ref="K68:L68"/>
    <mergeCell ref="B60:J60"/>
    <mergeCell ref="K61:L61"/>
    <mergeCell ref="B62:J62"/>
    <mergeCell ref="K62:L62"/>
    <mergeCell ref="B44:J44"/>
    <mergeCell ref="K44:L44"/>
    <mergeCell ref="B39:C39"/>
    <mergeCell ref="D39:L39"/>
    <mergeCell ref="B40:D40"/>
    <mergeCell ref="E40:L40"/>
    <mergeCell ref="B54:J54"/>
    <mergeCell ref="K54:L54"/>
    <mergeCell ref="B55:J55"/>
    <mergeCell ref="K55:L55"/>
    <mergeCell ref="H181:N181"/>
    <mergeCell ref="B149:K149"/>
    <mergeCell ref="B150:K150"/>
    <mergeCell ref="B151:K151"/>
    <mergeCell ref="B152:K152"/>
    <mergeCell ref="B153:K153"/>
    <mergeCell ref="B45:J45"/>
    <mergeCell ref="B46:J46"/>
    <mergeCell ref="K45:L45"/>
    <mergeCell ref="K46:L46"/>
    <mergeCell ref="B56:J56"/>
    <mergeCell ref="K56:L56"/>
    <mergeCell ref="K59:L59"/>
    <mergeCell ref="B66:J66"/>
    <mergeCell ref="K66:L66"/>
    <mergeCell ref="K58:L58"/>
    <mergeCell ref="B57:J57"/>
    <mergeCell ref="K57:L57"/>
    <mergeCell ref="K69:L69"/>
    <mergeCell ref="B65:J65"/>
    <mergeCell ref="B64:J64"/>
    <mergeCell ref="K64:L64"/>
    <mergeCell ref="K60:L60"/>
    <mergeCell ref="B61:J61"/>
    <mergeCell ref="B142:K142"/>
    <mergeCell ref="B143:K143"/>
    <mergeCell ref="B144:K144"/>
    <mergeCell ref="B145:K145"/>
    <mergeCell ref="B147:G147"/>
    <mergeCell ref="H147:L147"/>
    <mergeCell ref="B148:K148"/>
    <mergeCell ref="B179:C179"/>
    <mergeCell ref="D179:N179"/>
    <mergeCell ref="H177:N177"/>
    <mergeCell ref="B164:G164"/>
    <mergeCell ref="H164:N164"/>
    <mergeCell ref="H170:N170"/>
    <mergeCell ref="B167:C167"/>
    <mergeCell ref="D167:N167"/>
    <mergeCell ref="B168:G168"/>
    <mergeCell ref="H168:N168"/>
    <mergeCell ref="B176:G176"/>
    <mergeCell ref="B165:G165"/>
    <mergeCell ref="H165:N165"/>
    <mergeCell ref="B166:G166"/>
    <mergeCell ref="H166:N166"/>
    <mergeCell ref="D163:N163"/>
    <mergeCell ref="B160:C160"/>
    <mergeCell ref="B328:L328"/>
    <mergeCell ref="B329:C329"/>
    <mergeCell ref="D329:L329"/>
    <mergeCell ref="B330:D330"/>
    <mergeCell ref="E330:L330"/>
    <mergeCell ref="B331:E331"/>
    <mergeCell ref="F331:L331"/>
    <mergeCell ref="B307:E307"/>
    <mergeCell ref="A326:O326"/>
    <mergeCell ref="F325:N325"/>
    <mergeCell ref="B322:E322"/>
    <mergeCell ref="B323:E323"/>
    <mergeCell ref="F321:L321"/>
    <mergeCell ref="F322:L322"/>
    <mergeCell ref="F323:L323"/>
    <mergeCell ref="F317:L317"/>
    <mergeCell ref="F318:L318"/>
    <mergeCell ref="B309:E309"/>
    <mergeCell ref="B310:E310"/>
    <mergeCell ref="B311:E311"/>
    <mergeCell ref="B312:E312"/>
    <mergeCell ref="B314:O314"/>
    <mergeCell ref="B313:O313"/>
    <mergeCell ref="B325:E325"/>
    <mergeCell ref="F333:L333"/>
    <mergeCell ref="B334:E334"/>
    <mergeCell ref="B319:E319"/>
    <mergeCell ref="F332:L332"/>
    <mergeCell ref="B324:N324"/>
    <mergeCell ref="B364:E364"/>
    <mergeCell ref="F364:L364"/>
    <mergeCell ref="B349:E349"/>
    <mergeCell ref="F349:L349"/>
    <mergeCell ref="B342:E342"/>
    <mergeCell ref="F342:L342"/>
    <mergeCell ref="B335:E335"/>
    <mergeCell ref="F335:L335"/>
    <mergeCell ref="B356:E356"/>
    <mergeCell ref="F356:L356"/>
    <mergeCell ref="E351:L351"/>
    <mergeCell ref="B362:E362"/>
    <mergeCell ref="F362:L362"/>
    <mergeCell ref="B363:E363"/>
    <mergeCell ref="F363:L363"/>
    <mergeCell ref="B361:E361"/>
    <mergeCell ref="F361:L361"/>
    <mergeCell ref="B354:E354"/>
    <mergeCell ref="F354:L354"/>
    <mergeCell ref="B186:G186"/>
    <mergeCell ref="H186:N186"/>
    <mergeCell ref="B263:C263"/>
    <mergeCell ref="B258:I258"/>
    <mergeCell ref="J258:N258"/>
    <mergeCell ref="B212:G212"/>
    <mergeCell ref="B251:H251"/>
    <mergeCell ref="I265:L265"/>
    <mergeCell ref="B262:C262"/>
    <mergeCell ref="D262:L262"/>
    <mergeCell ref="B222:G222"/>
    <mergeCell ref="B216:G216"/>
    <mergeCell ref="H216:N216"/>
    <mergeCell ref="B225:G225"/>
    <mergeCell ref="B188:G188"/>
    <mergeCell ref="H188:N188"/>
    <mergeCell ref="D208:N208"/>
    <mergeCell ref="B209:G209"/>
    <mergeCell ref="H209:N209"/>
    <mergeCell ref="B210:G210"/>
    <mergeCell ref="H210:N210"/>
    <mergeCell ref="B208:C208"/>
    <mergeCell ref="B133:J133"/>
    <mergeCell ref="B134:J134"/>
    <mergeCell ref="I257:N257"/>
    <mergeCell ref="B230:G230"/>
    <mergeCell ref="H230:N230"/>
    <mergeCell ref="D171:N171"/>
    <mergeCell ref="B172:G172"/>
    <mergeCell ref="H172:N172"/>
    <mergeCell ref="B173:G173"/>
    <mergeCell ref="H173:N173"/>
    <mergeCell ref="B174:G174"/>
    <mergeCell ref="H174:N174"/>
    <mergeCell ref="D191:N191"/>
    <mergeCell ref="B192:G192"/>
    <mergeCell ref="H192:N192"/>
    <mergeCell ref="B182:G182"/>
    <mergeCell ref="H180:N180"/>
    <mergeCell ref="B181:G181"/>
    <mergeCell ref="H176:N176"/>
    <mergeCell ref="B177:G177"/>
    <mergeCell ref="H182:N182"/>
    <mergeCell ref="B180:G180"/>
    <mergeCell ref="B178:G178"/>
    <mergeCell ref="H178:N178"/>
  </mergeCells>
  <pageMargins left="0.70866141732283472" right="0.70866141732283472" top="0.74803149606299213" bottom="0.74803149606299213" header="0.31496062992125984" footer="0.31496062992125984"/>
  <pageSetup scale="73" fitToHeight="0" orientation="portrait" r:id="rId1"/>
  <headerFooter>
    <oddFooter>&amp;LREV. B&amp;C&amp;P&amp;RFSGC-114-8-INS-08</oddFooter>
  </headerFooter>
  <rowBreaks count="1" manualBreakCount="1">
    <brk id="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Numeralia CETI (2)</vt:lpstr>
      <vt:lpstr>Numeralia CETI</vt:lpstr>
      <vt:lpstr>'Numeralia CETI (2)'!Área_de_impresión</vt:lpstr>
      <vt:lpstr>'Numeralia CETI'!Títulos_a_imprimir</vt:lpstr>
      <vt:lpstr>'Numeralia CETI (2)'!Títulos_a_imprimir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2016-12-15T18:47:19Z</cp:lastPrinted>
  <dcterms:created xsi:type="dcterms:W3CDTF">2015-06-16T13:23:09Z</dcterms:created>
  <dcterms:modified xsi:type="dcterms:W3CDTF">2016-12-15T19:36:56Z</dcterms:modified>
</cp:coreProperties>
</file>